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ltas\1_sinteza_delte\"/>
    </mc:Choice>
  </mc:AlternateContent>
  <xr:revisionPtr revIDLastSave="0" documentId="13_ncr:1_{6B8C3BF3-6A11-4AD6-B84F-29E6C5822F7B}" xr6:coauthVersionLast="47" xr6:coauthVersionMax="47" xr10:uidLastSave="{00000000-0000-0000-0000-000000000000}"/>
  <bookViews>
    <workbookView xWindow="22932" yWindow="-108" windowWidth="23256" windowHeight="12456" xr2:uid="{A8041B65-A07F-451D-A03D-52F9DCE6AB50}"/>
  </bookViews>
  <sheets>
    <sheet name="total_area" sheetId="1" r:id="rId1"/>
    <sheet name="Coastal_Area" sheetId="5" r:id="rId2"/>
    <sheet name="histo" sheetId="2" r:id="rId3"/>
    <sheet name="old_version" sheetId="3" r:id="rId4"/>
    <sheet name="area" sheetId="4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2" i="1" l="1"/>
  <c r="T252" i="1"/>
  <c r="U252" i="1" s="1"/>
  <c r="S253" i="1"/>
  <c r="T253" i="1"/>
  <c r="U253" i="1" s="1"/>
  <c r="S254" i="1"/>
  <c r="T254" i="1"/>
  <c r="U254" i="1" s="1"/>
  <c r="I257" i="1"/>
  <c r="I258" i="1"/>
  <c r="I259" i="1"/>
  <c r="I260" i="1"/>
  <c r="I261" i="1"/>
  <c r="I262" i="1"/>
  <c r="I263" i="1"/>
  <c r="I264" i="1"/>
  <c r="I265" i="1"/>
  <c r="I266" i="1"/>
  <c r="I267" i="1"/>
  <c r="S257" i="1"/>
  <c r="T257" i="1" s="1"/>
  <c r="U257" i="1" s="1"/>
  <c r="S258" i="1"/>
  <c r="T258" i="1" s="1"/>
  <c r="U258" i="1" s="1"/>
  <c r="S259" i="1"/>
  <c r="T259" i="1" s="1"/>
  <c r="U259" i="1" s="1"/>
  <c r="S260" i="1"/>
  <c r="T260" i="1" s="1"/>
  <c r="U260" i="1" s="1"/>
  <c r="S261" i="1"/>
  <c r="T261" i="1"/>
  <c r="U261" i="1" s="1"/>
  <c r="S262" i="1"/>
  <c r="T262" i="1" s="1"/>
  <c r="U262" i="1" s="1"/>
  <c r="S263" i="1"/>
  <c r="T263" i="1" s="1"/>
  <c r="U263" i="1" s="1"/>
  <c r="S264" i="1"/>
  <c r="T264" i="1" s="1"/>
  <c r="U264" i="1" s="1"/>
  <c r="S265" i="1"/>
  <c r="T265" i="1"/>
  <c r="U265" i="1" s="1"/>
  <c r="S266" i="1"/>
  <c r="T266" i="1" s="1"/>
  <c r="U266" i="1" s="1"/>
  <c r="S267" i="1"/>
  <c r="T267" i="1" s="1"/>
  <c r="U267" i="1" s="1"/>
  <c r="I256" i="1"/>
  <c r="S256" i="1"/>
  <c r="T256" i="1" s="1"/>
  <c r="U256" i="1" s="1"/>
  <c r="I254" i="1"/>
  <c r="I253" i="1"/>
  <c r="I252" i="1"/>
  <c r="S251" i="1"/>
  <c r="T251" i="1" s="1"/>
  <c r="U251" i="1" s="1"/>
  <c r="I250" i="1"/>
  <c r="S250" i="1"/>
  <c r="T250" i="1" s="1"/>
  <c r="U250" i="1" s="1"/>
  <c r="I249" i="1"/>
  <c r="S249" i="1"/>
  <c r="T249" i="1"/>
  <c r="U249" i="1"/>
  <c r="I248" i="1"/>
  <c r="S248" i="1"/>
  <c r="T248" i="1"/>
  <c r="U248" i="1" s="1"/>
  <c r="I247" i="1"/>
  <c r="I246" i="1"/>
  <c r="S247" i="1"/>
  <c r="T247" i="1" s="1"/>
  <c r="U247" i="1" s="1"/>
  <c r="K13" i="1"/>
  <c r="N13" i="1"/>
  <c r="S246" i="1"/>
  <c r="T246" i="1"/>
  <c r="U246" i="1" s="1"/>
  <c r="I245" i="1"/>
  <c r="S245" i="1"/>
  <c r="T245" i="1" s="1"/>
  <c r="U245" i="1" s="1"/>
  <c r="I244" i="1"/>
  <c r="S244" i="1"/>
  <c r="T244" i="1" s="1"/>
  <c r="U244" i="1" s="1"/>
  <c r="I243" i="1"/>
  <c r="S243" i="1"/>
  <c r="T243" i="1" s="1"/>
  <c r="U243" i="1" s="1"/>
  <c r="I242" i="1" l="1"/>
  <c r="S242" i="1"/>
  <c r="T242" i="1" s="1"/>
  <c r="U242" i="1" s="1"/>
  <c r="I241" i="1"/>
  <c r="S241" i="1"/>
  <c r="T241" i="1" s="1"/>
  <c r="U241" i="1" s="1"/>
  <c r="I231" i="1"/>
  <c r="I232" i="1"/>
  <c r="I233" i="1"/>
  <c r="I234" i="1"/>
  <c r="I235" i="1"/>
  <c r="I236" i="1"/>
  <c r="I237" i="1"/>
  <c r="I238" i="1"/>
  <c r="I239" i="1"/>
  <c r="I240" i="1"/>
  <c r="S231" i="1"/>
  <c r="T231" i="1" s="1"/>
  <c r="U231" i="1" s="1"/>
  <c r="S232" i="1"/>
  <c r="T232" i="1" s="1"/>
  <c r="U232" i="1" s="1"/>
  <c r="S233" i="1"/>
  <c r="T233" i="1"/>
  <c r="U233" i="1"/>
  <c r="S234" i="1"/>
  <c r="T234" i="1"/>
  <c r="U234" i="1"/>
  <c r="S235" i="1"/>
  <c r="T235" i="1"/>
  <c r="U235" i="1"/>
  <c r="S236" i="1"/>
  <c r="T236" i="1"/>
  <c r="U236" i="1"/>
  <c r="S237" i="1"/>
  <c r="T237" i="1"/>
  <c r="U237" i="1"/>
  <c r="S238" i="1"/>
  <c r="T238" i="1"/>
  <c r="U238" i="1"/>
  <c r="S239" i="1"/>
  <c r="T239" i="1"/>
  <c r="U239" i="1"/>
  <c r="S240" i="1"/>
  <c r="T240" i="1"/>
  <c r="U240" i="1"/>
  <c r="I210" i="1" l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S210" i="1"/>
  <c r="T210" i="1" s="1"/>
  <c r="U210" i="1" s="1"/>
  <c r="S211" i="1"/>
  <c r="T211" i="1" s="1"/>
  <c r="U211" i="1" s="1"/>
  <c r="S212" i="1"/>
  <c r="T212" i="1" s="1"/>
  <c r="U212" i="1" s="1"/>
  <c r="S213" i="1"/>
  <c r="T213" i="1" s="1"/>
  <c r="U213" i="1" s="1"/>
  <c r="S214" i="1"/>
  <c r="T214" i="1"/>
  <c r="U214" i="1" s="1"/>
  <c r="S215" i="1"/>
  <c r="T215" i="1" s="1"/>
  <c r="U215" i="1" s="1"/>
  <c r="S216" i="1"/>
  <c r="T216" i="1" s="1"/>
  <c r="U216" i="1" s="1"/>
  <c r="S217" i="1"/>
  <c r="T217" i="1" s="1"/>
  <c r="U217" i="1" s="1"/>
  <c r="S218" i="1"/>
  <c r="T218" i="1"/>
  <c r="U218" i="1" s="1"/>
  <c r="S219" i="1"/>
  <c r="T219" i="1" s="1"/>
  <c r="U219" i="1" s="1"/>
  <c r="S220" i="1"/>
  <c r="T220" i="1" s="1"/>
  <c r="U220" i="1" s="1"/>
  <c r="S221" i="1"/>
  <c r="T221" i="1"/>
  <c r="U221" i="1" s="1"/>
  <c r="S222" i="1"/>
  <c r="T222" i="1" s="1"/>
  <c r="U222" i="1" s="1"/>
  <c r="S223" i="1"/>
  <c r="T223" i="1" s="1"/>
  <c r="U223" i="1" s="1"/>
  <c r="S224" i="1"/>
  <c r="T224" i="1" s="1"/>
  <c r="U224" i="1" s="1"/>
  <c r="S225" i="1"/>
  <c r="T225" i="1" s="1"/>
  <c r="U225" i="1" s="1"/>
  <c r="S226" i="1"/>
  <c r="T226" i="1"/>
  <c r="U226" i="1" s="1"/>
  <c r="S227" i="1"/>
  <c r="T227" i="1" s="1"/>
  <c r="U227" i="1" s="1"/>
  <c r="S228" i="1"/>
  <c r="T228" i="1" s="1"/>
  <c r="U228" i="1" s="1"/>
  <c r="S229" i="1"/>
  <c r="T229" i="1"/>
  <c r="U229" i="1"/>
  <c r="I209" i="1" l="1"/>
  <c r="S209" i="1"/>
  <c r="T209" i="1" s="1"/>
  <c r="U209" i="1" s="1"/>
  <c r="I208" i="1"/>
  <c r="U207" i="1"/>
  <c r="S208" i="1"/>
  <c r="T208" i="1" s="1"/>
  <c r="U208" i="1" s="1"/>
  <c r="I198" i="1"/>
  <c r="I199" i="1"/>
  <c r="I200" i="1"/>
  <c r="I201" i="1"/>
  <c r="I202" i="1"/>
  <c r="I203" i="1"/>
  <c r="I204" i="1"/>
  <c r="I205" i="1"/>
  <c r="I206" i="1"/>
  <c r="S198" i="1"/>
  <c r="T198" i="1"/>
  <c r="U198" i="1"/>
  <c r="S199" i="1"/>
  <c r="T199" i="1" s="1"/>
  <c r="U199" i="1" s="1"/>
  <c r="S200" i="1"/>
  <c r="T200" i="1" s="1"/>
  <c r="U200" i="1" s="1"/>
  <c r="S201" i="1"/>
  <c r="T201" i="1"/>
  <c r="U201" i="1"/>
  <c r="S202" i="1"/>
  <c r="T202" i="1"/>
  <c r="U202" i="1"/>
  <c r="S203" i="1"/>
  <c r="T203" i="1" s="1"/>
  <c r="U203" i="1" s="1"/>
  <c r="S204" i="1"/>
  <c r="T204" i="1"/>
  <c r="U204" i="1" s="1"/>
  <c r="S205" i="1"/>
  <c r="T205" i="1"/>
  <c r="U205" i="1"/>
  <c r="S206" i="1"/>
  <c r="T206" i="1"/>
  <c r="U206" i="1"/>
  <c r="I166" i="1" l="1"/>
  <c r="S166" i="1"/>
  <c r="T166" i="1" s="1"/>
  <c r="U166" i="1" s="1"/>
  <c r="I196" i="1" l="1"/>
  <c r="S196" i="1"/>
  <c r="T196" i="1" s="1"/>
  <c r="U196" i="1" s="1"/>
  <c r="I195" i="1"/>
  <c r="S195" i="1"/>
  <c r="T195" i="1" s="1"/>
  <c r="U195" i="1" s="1"/>
  <c r="I194" i="1"/>
  <c r="S194" i="1"/>
  <c r="T194" i="1" s="1"/>
  <c r="U194" i="1" s="1"/>
  <c r="I193" i="1"/>
  <c r="S193" i="1"/>
  <c r="T193" i="1" s="1"/>
  <c r="U193" i="1" s="1"/>
  <c r="I192" i="1"/>
  <c r="S192" i="1"/>
  <c r="T192" i="1" s="1"/>
  <c r="U192" i="1" s="1"/>
  <c r="I191" i="1"/>
  <c r="S191" i="1"/>
  <c r="T191" i="1" s="1"/>
  <c r="U191" i="1" s="1"/>
  <c r="I190" i="1"/>
  <c r="S190" i="1"/>
  <c r="T190" i="1" s="1"/>
  <c r="U190" i="1" s="1"/>
  <c r="I189" i="1"/>
  <c r="S189" i="1"/>
  <c r="T189" i="1" s="1"/>
  <c r="U189" i="1" s="1"/>
  <c r="I188" i="1"/>
  <c r="S188" i="1"/>
  <c r="T188" i="1" s="1"/>
  <c r="U188" i="1" s="1"/>
  <c r="I187" i="1"/>
  <c r="S187" i="1"/>
  <c r="T187" i="1" s="1"/>
  <c r="U187" i="1" s="1"/>
  <c r="I186" i="1"/>
  <c r="S186" i="1"/>
  <c r="T186" i="1" s="1"/>
  <c r="U186" i="1" s="1"/>
  <c r="I185" i="1"/>
  <c r="S185" i="1"/>
  <c r="T185" i="1" s="1"/>
  <c r="U185" i="1" s="1"/>
  <c r="I184" i="1"/>
  <c r="S184" i="1"/>
  <c r="T184" i="1" s="1"/>
  <c r="U184" i="1" s="1"/>
  <c r="I183" i="1"/>
  <c r="S183" i="1"/>
  <c r="T183" i="1" s="1"/>
  <c r="U183" i="1" s="1"/>
  <c r="I182" i="1"/>
  <c r="S182" i="1"/>
  <c r="T182" i="1" s="1"/>
  <c r="U182" i="1" s="1"/>
  <c r="I181" i="1"/>
  <c r="S181" i="1"/>
  <c r="T181" i="1" s="1"/>
  <c r="U181" i="1" s="1"/>
  <c r="I180" i="1"/>
  <c r="S180" i="1"/>
  <c r="T180" i="1"/>
  <c r="U180" i="1" s="1"/>
  <c r="I179" i="1"/>
  <c r="S179" i="1"/>
  <c r="T179" i="1" s="1"/>
  <c r="U179" i="1" s="1"/>
  <c r="I178" i="1"/>
  <c r="S178" i="1"/>
  <c r="T178" i="1" s="1"/>
  <c r="U178" i="1" s="1"/>
  <c r="I177" i="1"/>
  <c r="S177" i="1"/>
  <c r="T177" i="1" s="1"/>
  <c r="U177" i="1" s="1"/>
  <c r="I176" i="1"/>
  <c r="S176" i="1"/>
  <c r="T176" i="1" s="1"/>
  <c r="U176" i="1" s="1"/>
  <c r="I175" i="1"/>
  <c r="S175" i="1"/>
  <c r="T175" i="1" s="1"/>
  <c r="U175" i="1" s="1"/>
  <c r="I174" i="1"/>
  <c r="S174" i="1"/>
  <c r="T174" i="1" s="1"/>
  <c r="U174" i="1" s="1"/>
  <c r="I173" i="1"/>
  <c r="S173" i="1"/>
  <c r="T173" i="1" s="1"/>
  <c r="U173" i="1" s="1"/>
  <c r="I172" i="1"/>
  <c r="S172" i="1"/>
  <c r="T172" i="1" s="1"/>
  <c r="U172" i="1" s="1"/>
  <c r="I171" i="1"/>
  <c r="S171" i="1"/>
  <c r="T171" i="1" s="1"/>
  <c r="U171" i="1" s="1"/>
  <c r="I170" i="1"/>
  <c r="S170" i="1"/>
  <c r="T170" i="1" s="1"/>
  <c r="U170" i="1" s="1"/>
  <c r="I169" i="1"/>
  <c r="S169" i="1"/>
  <c r="T169" i="1" s="1"/>
  <c r="U169" i="1" s="1"/>
  <c r="I168" i="1"/>
  <c r="S168" i="1"/>
  <c r="T168" i="1" s="1"/>
  <c r="U168" i="1" s="1"/>
  <c r="I165" i="1"/>
  <c r="S165" i="1"/>
  <c r="T165" i="1" s="1"/>
  <c r="U165" i="1" s="1"/>
  <c r="I163" i="1"/>
  <c r="S163" i="1"/>
  <c r="T163" i="1"/>
  <c r="U163" i="1" s="1"/>
  <c r="I162" i="1"/>
  <c r="S162" i="1"/>
  <c r="T162" i="1" s="1"/>
  <c r="U162" i="1" s="1"/>
  <c r="I161" i="1"/>
  <c r="S161" i="1"/>
  <c r="T161" i="1" s="1"/>
  <c r="U161" i="1" s="1"/>
  <c r="I160" i="1"/>
  <c r="S160" i="1"/>
  <c r="T160" i="1" s="1"/>
  <c r="U160" i="1" s="1"/>
  <c r="I159" i="1"/>
  <c r="S159" i="1"/>
  <c r="T159" i="1" s="1"/>
  <c r="U159" i="1" s="1"/>
  <c r="I158" i="1"/>
  <c r="S158" i="1"/>
  <c r="T158" i="1"/>
  <c r="U158" i="1" s="1"/>
  <c r="I157" i="1"/>
  <c r="S157" i="1"/>
  <c r="T157" i="1" s="1"/>
  <c r="U157" i="1" s="1"/>
  <c r="I156" i="1"/>
  <c r="S156" i="1"/>
  <c r="T156" i="1" s="1"/>
  <c r="U156" i="1" s="1"/>
  <c r="I154" i="1"/>
  <c r="S154" i="1"/>
  <c r="T154" i="1" s="1"/>
  <c r="U154" i="1" s="1"/>
  <c r="I153" i="1"/>
  <c r="S153" i="1"/>
  <c r="T153" i="1" s="1"/>
  <c r="U153" i="1" s="1"/>
  <c r="I152" i="1"/>
  <c r="S152" i="1"/>
  <c r="T152" i="1" s="1"/>
  <c r="U152" i="1" s="1"/>
  <c r="I150" i="1"/>
  <c r="I149" i="1"/>
  <c r="T29" i="3"/>
  <c r="U29" i="3" s="1"/>
  <c r="S29" i="3"/>
  <c r="M29" i="3"/>
  <c r="T28" i="3"/>
  <c r="U28" i="3" s="1"/>
  <c r="S28" i="3"/>
  <c r="M28" i="3"/>
  <c r="L27" i="3"/>
  <c r="K27" i="3"/>
  <c r="M27" i="3" s="1"/>
  <c r="I27" i="3"/>
  <c r="I10" i="1"/>
  <c r="I7" i="1"/>
  <c r="H94" i="1"/>
  <c r="H103" i="1"/>
  <c r="H111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L113" i="1"/>
  <c r="M113" i="1"/>
  <c r="N113" i="1" s="1"/>
  <c r="L114" i="1"/>
  <c r="M114" i="1" s="1"/>
  <c r="N114" i="1" s="1"/>
  <c r="L115" i="1"/>
  <c r="M115" i="1" s="1"/>
  <c r="N115" i="1" s="1"/>
  <c r="L116" i="1"/>
  <c r="M116" i="1" s="1"/>
  <c r="N116" i="1" s="1"/>
  <c r="L117" i="1"/>
  <c r="M117" i="1" s="1"/>
  <c r="N117" i="1" s="1"/>
  <c r="L118" i="1"/>
  <c r="M118" i="1" s="1"/>
  <c r="N118" i="1" s="1"/>
  <c r="L119" i="1"/>
  <c r="M119" i="1" s="1"/>
  <c r="N119" i="1" s="1"/>
  <c r="L120" i="1"/>
  <c r="M120" i="1" s="1"/>
  <c r="N120" i="1" s="1"/>
  <c r="L121" i="1"/>
  <c r="M121" i="1" s="1"/>
  <c r="N121" i="1" s="1"/>
  <c r="L122" i="1"/>
  <c r="M122" i="1" s="1"/>
  <c r="N122" i="1" s="1"/>
  <c r="L123" i="1"/>
  <c r="M123" i="1" s="1"/>
  <c r="N123" i="1" s="1"/>
  <c r="L124" i="1"/>
  <c r="M124" i="1" s="1"/>
  <c r="N124" i="1" s="1"/>
  <c r="L125" i="1"/>
  <c r="M125" i="1" s="1"/>
  <c r="N125" i="1" s="1"/>
  <c r="L126" i="1"/>
  <c r="M126" i="1" s="1"/>
  <c r="N126" i="1" s="1"/>
  <c r="L127" i="1"/>
  <c r="M127" i="1"/>
  <c r="N127" i="1" s="1"/>
  <c r="L128" i="1"/>
  <c r="M128" i="1" s="1"/>
  <c r="N128" i="1" s="1"/>
  <c r="L129" i="1"/>
  <c r="M129" i="1" s="1"/>
  <c r="N129" i="1" s="1"/>
  <c r="L130" i="1"/>
  <c r="M130" i="1" s="1"/>
  <c r="N130" i="1" s="1"/>
  <c r="L131" i="1"/>
  <c r="M131" i="1" s="1"/>
  <c r="N131" i="1" s="1"/>
  <c r="L132" i="1"/>
  <c r="M132" i="1" s="1"/>
  <c r="N132" i="1" s="1"/>
  <c r="L133" i="1"/>
  <c r="M133" i="1" s="1"/>
  <c r="N133" i="1" s="1"/>
  <c r="L134" i="1"/>
  <c r="M134" i="1" s="1"/>
  <c r="N134" i="1" s="1"/>
  <c r="L135" i="1"/>
  <c r="M135" i="1" s="1"/>
  <c r="N135" i="1" s="1"/>
  <c r="L136" i="1"/>
  <c r="M136" i="1" s="1"/>
  <c r="N136" i="1" s="1"/>
  <c r="L137" i="1"/>
  <c r="M137" i="1" s="1"/>
  <c r="N137" i="1" s="1"/>
  <c r="L138" i="1"/>
  <c r="M138" i="1" s="1"/>
  <c r="N138" i="1" s="1"/>
  <c r="L139" i="1"/>
  <c r="M139" i="1" s="1"/>
  <c r="N139" i="1" s="1"/>
  <c r="L140" i="1"/>
  <c r="M140" i="1" s="1"/>
  <c r="N140" i="1" s="1"/>
  <c r="L141" i="1"/>
  <c r="M141" i="1" s="1"/>
  <c r="N141" i="1" s="1"/>
  <c r="L142" i="1"/>
  <c r="M142" i="1" s="1"/>
  <c r="N142" i="1" s="1"/>
  <c r="L143" i="1"/>
  <c r="M143" i="1" s="1"/>
  <c r="N143" i="1" s="1"/>
  <c r="I112" i="1"/>
  <c r="L112" i="1"/>
  <c r="M112" i="1" s="1"/>
  <c r="N112" i="1" s="1"/>
  <c r="I104" i="1"/>
  <c r="I105" i="1"/>
  <c r="I106" i="1"/>
  <c r="I107" i="1"/>
  <c r="I108" i="1"/>
  <c r="I109" i="1"/>
  <c r="I110" i="1"/>
  <c r="L104" i="1"/>
  <c r="M104" i="1" s="1"/>
  <c r="N104" i="1" s="1"/>
  <c r="L105" i="1"/>
  <c r="M105" i="1" s="1"/>
  <c r="N105" i="1" s="1"/>
  <c r="L106" i="1"/>
  <c r="M106" i="1" s="1"/>
  <c r="N106" i="1" s="1"/>
  <c r="L107" i="1"/>
  <c r="M107" i="1" s="1"/>
  <c r="N107" i="1" s="1"/>
  <c r="L108" i="1"/>
  <c r="M108" i="1" s="1"/>
  <c r="N108" i="1" s="1"/>
  <c r="L109" i="1"/>
  <c r="M109" i="1" s="1"/>
  <c r="N109" i="1" s="1"/>
  <c r="L110" i="1"/>
  <c r="M110" i="1" s="1"/>
  <c r="N110" i="1" s="1"/>
  <c r="I99" i="1"/>
  <c r="I100" i="1"/>
  <c r="I101" i="1"/>
  <c r="I102" i="1"/>
  <c r="L99" i="1"/>
  <c r="M99" i="1" s="1"/>
  <c r="N99" i="1" s="1"/>
  <c r="L100" i="1"/>
  <c r="M100" i="1" s="1"/>
  <c r="N100" i="1" s="1"/>
  <c r="L101" i="1"/>
  <c r="M101" i="1" s="1"/>
  <c r="N101" i="1" s="1"/>
  <c r="L102" i="1"/>
  <c r="M102" i="1" s="1"/>
  <c r="N102" i="1" s="1"/>
  <c r="I98" i="1"/>
  <c r="L98" i="1"/>
  <c r="M98" i="1" s="1"/>
  <c r="N98" i="1" s="1"/>
  <c r="I97" i="1"/>
  <c r="I96" i="1"/>
  <c r="I95" i="1"/>
  <c r="I92" i="1"/>
  <c r="I93" i="1"/>
  <c r="H83" i="1"/>
  <c r="I84" i="1"/>
  <c r="I85" i="1"/>
  <c r="I86" i="1"/>
  <c r="I87" i="1"/>
  <c r="I88" i="1"/>
  <c r="I89" i="1"/>
  <c r="I90" i="1"/>
  <c r="L84" i="1"/>
  <c r="M84" i="1" s="1"/>
  <c r="N84" i="1" s="1"/>
  <c r="L85" i="1"/>
  <c r="M85" i="1" s="1"/>
  <c r="N85" i="1" s="1"/>
  <c r="L86" i="1"/>
  <c r="M86" i="1" s="1"/>
  <c r="N86" i="1" s="1"/>
  <c r="L87" i="1"/>
  <c r="M87" i="1" s="1"/>
  <c r="N87" i="1" s="1"/>
  <c r="L88" i="1"/>
  <c r="M88" i="1" s="1"/>
  <c r="N88" i="1" s="1"/>
  <c r="L89" i="1"/>
  <c r="M89" i="1" s="1"/>
  <c r="N89" i="1" s="1"/>
  <c r="L90" i="1"/>
  <c r="M90" i="1" s="1"/>
  <c r="N90" i="1" s="1"/>
  <c r="H63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L68" i="1"/>
  <c r="M68" i="1" s="1"/>
  <c r="N68" i="1" s="1"/>
  <c r="L69" i="1"/>
  <c r="M69" i="1" s="1"/>
  <c r="N69" i="1" s="1"/>
  <c r="L70" i="1"/>
  <c r="M70" i="1" s="1"/>
  <c r="N70" i="1" s="1"/>
  <c r="L71" i="1"/>
  <c r="M71" i="1" s="1"/>
  <c r="N71" i="1" s="1"/>
  <c r="L72" i="1"/>
  <c r="M72" i="1" s="1"/>
  <c r="N72" i="1" s="1"/>
  <c r="L73" i="1"/>
  <c r="M73" i="1" s="1"/>
  <c r="N73" i="1" s="1"/>
  <c r="L74" i="1"/>
  <c r="M74" i="1" s="1"/>
  <c r="N74" i="1" s="1"/>
  <c r="L75" i="1"/>
  <c r="M75" i="1" s="1"/>
  <c r="N75" i="1" s="1"/>
  <c r="L76" i="1"/>
  <c r="M76" i="1" s="1"/>
  <c r="N76" i="1" s="1"/>
  <c r="L77" i="1"/>
  <c r="M77" i="1" s="1"/>
  <c r="N77" i="1" s="1"/>
  <c r="L78" i="1"/>
  <c r="M78" i="1" s="1"/>
  <c r="N78" i="1" s="1"/>
  <c r="L79" i="1"/>
  <c r="M79" i="1" s="1"/>
  <c r="N79" i="1" s="1"/>
  <c r="L80" i="1"/>
  <c r="M80" i="1" s="1"/>
  <c r="N80" i="1" s="1"/>
  <c r="L81" i="1"/>
  <c r="M81" i="1" s="1"/>
  <c r="N81" i="1" s="1"/>
  <c r="L82" i="1"/>
  <c r="M82" i="1" s="1"/>
  <c r="N82" i="1" s="1"/>
  <c r="L66" i="1"/>
  <c r="M66" i="1" s="1"/>
  <c r="N66" i="1" s="1"/>
  <c r="I65" i="1"/>
  <c r="L65" i="1"/>
  <c r="M65" i="1" s="1"/>
  <c r="N65" i="1" s="1"/>
  <c r="L67" i="1"/>
  <c r="M67" i="1" s="1"/>
  <c r="N67" i="1" s="1"/>
  <c r="L64" i="1"/>
  <c r="M64" i="1" s="1"/>
  <c r="N64" i="1" s="1"/>
  <c r="I64" i="1"/>
  <c r="I62" i="1"/>
  <c r="H54" i="1"/>
  <c r="H48" i="1"/>
  <c r="I42" i="1"/>
  <c r="I43" i="1"/>
  <c r="I44" i="1"/>
  <c r="I45" i="1"/>
  <c r="I46" i="1"/>
  <c r="I47" i="1"/>
  <c r="I49" i="1"/>
  <c r="I50" i="1"/>
  <c r="I51" i="1"/>
  <c r="I52" i="1"/>
  <c r="I53" i="1"/>
  <c r="I55" i="1"/>
  <c r="I56" i="1"/>
  <c r="I57" i="1"/>
  <c r="I58" i="1"/>
  <c r="I41" i="1"/>
  <c r="I40" i="1"/>
  <c r="I39" i="1"/>
  <c r="I144" i="1"/>
  <c r="I145" i="1"/>
  <c r="I146" i="1"/>
  <c r="I147" i="1"/>
  <c r="I148" i="1"/>
  <c r="S148" i="1"/>
  <c r="T148" i="1" s="1"/>
  <c r="U148" i="1" s="1"/>
  <c r="G103" i="1"/>
  <c r="G111" i="1"/>
  <c r="G94" i="1"/>
  <c r="S9" i="1"/>
  <c r="T9" i="1" s="1"/>
  <c r="U9" i="1" s="1"/>
  <c r="G83" i="1"/>
  <c r="I83" i="1" s="1"/>
  <c r="G63" i="1"/>
  <c r="S58" i="1"/>
  <c r="T58" i="1" s="1"/>
  <c r="U58" i="1" s="1"/>
  <c r="I61" i="1"/>
  <c r="I60" i="1"/>
  <c r="I59" i="1"/>
  <c r="G54" i="1"/>
  <c r="G48" i="1"/>
  <c r="G38" i="1"/>
  <c r="I37" i="1"/>
  <c r="I36" i="1"/>
  <c r="I34" i="1"/>
  <c r="I35" i="1"/>
  <c r="I33" i="1"/>
  <c r="I32" i="1"/>
  <c r="I31" i="1"/>
  <c r="I30" i="1"/>
  <c r="I29" i="1"/>
  <c r="M29" i="1"/>
  <c r="N29" i="1" s="1"/>
  <c r="S29" i="1"/>
  <c r="T29" i="1" s="1"/>
  <c r="U29" i="1" s="1"/>
  <c r="I28" i="1"/>
  <c r="L28" i="1"/>
  <c r="K28" i="1"/>
  <c r="I27" i="1"/>
  <c r="M27" i="1"/>
  <c r="N27" i="1" s="1"/>
  <c r="S27" i="1"/>
  <c r="T27" i="1" s="1"/>
  <c r="U27" i="1" s="1"/>
  <c r="I26" i="1"/>
  <c r="M26" i="1"/>
  <c r="N26" i="1" s="1"/>
  <c r="S26" i="1"/>
  <c r="T26" i="1" s="1"/>
  <c r="U26" i="1" s="1"/>
  <c r="I25" i="1"/>
  <c r="M25" i="1"/>
  <c r="N25" i="1" s="1"/>
  <c r="S25" i="1"/>
  <c r="T25" i="1" s="1"/>
  <c r="U25" i="1" s="1"/>
  <c r="M24" i="1"/>
  <c r="N24" i="1" s="1"/>
  <c r="S24" i="1"/>
  <c r="T24" i="1" s="1"/>
  <c r="U24" i="1" s="1"/>
  <c r="I23" i="1"/>
  <c r="M23" i="1"/>
  <c r="N23" i="1" s="1"/>
  <c r="S23" i="1"/>
  <c r="T23" i="1" s="1"/>
  <c r="U23" i="1" s="1"/>
  <c r="I22" i="1"/>
  <c r="M22" i="1"/>
  <c r="N22" i="1" s="1"/>
  <c r="S22" i="1"/>
  <c r="T22" i="1" s="1"/>
  <c r="U22" i="1" s="1"/>
  <c r="I12" i="1"/>
  <c r="M12" i="1"/>
  <c r="N12" i="1" s="1"/>
  <c r="S12" i="1"/>
  <c r="T12" i="1" s="1"/>
  <c r="U12" i="1" s="1"/>
  <c r="M8" i="1"/>
  <c r="N8" i="1" s="1"/>
  <c r="K4" i="3"/>
  <c r="N4" i="3" s="1"/>
  <c r="K5" i="3"/>
  <c r="N5" i="3" s="1"/>
  <c r="K6" i="3"/>
  <c r="N6" i="3" s="1"/>
  <c r="K7" i="3"/>
  <c r="N7" i="3" s="1"/>
  <c r="K8" i="3"/>
  <c r="N8" i="3" s="1"/>
  <c r="I9" i="3"/>
  <c r="K9" i="3" s="1"/>
  <c r="N9" i="3" s="1"/>
  <c r="I11" i="3"/>
  <c r="K11" i="3" s="1"/>
  <c r="N11" i="3" s="1"/>
  <c r="K12" i="3"/>
  <c r="N12" i="3" s="1"/>
  <c r="N13" i="3"/>
  <c r="N14" i="3"/>
  <c r="K15" i="3"/>
  <c r="N15" i="3" s="1"/>
  <c r="K16" i="3"/>
  <c r="N16" i="3" s="1"/>
  <c r="K17" i="3"/>
  <c r="N17" i="3" s="1"/>
  <c r="K18" i="3"/>
  <c r="N18" i="3" s="1"/>
  <c r="I24" i="1"/>
  <c r="I21" i="1"/>
  <c r="I20" i="1"/>
  <c r="I19" i="1"/>
  <c r="I16" i="1"/>
  <c r="I8" i="2"/>
  <c r="K8" i="2" s="1"/>
  <c r="L8" i="2" s="1"/>
  <c r="N8" i="2" s="1"/>
  <c r="I11" i="1"/>
  <c r="I9" i="1"/>
  <c r="I20" i="2"/>
  <c r="I14" i="1"/>
  <c r="I18" i="1"/>
  <c r="I6" i="1"/>
  <c r="I15" i="1"/>
  <c r="I13" i="1"/>
  <c r="I17" i="1"/>
  <c r="I8" i="1"/>
  <c r="I94" i="1" l="1"/>
  <c r="I63" i="1"/>
  <c r="I103" i="1"/>
  <c r="I54" i="1"/>
  <c r="I111" i="1"/>
  <c r="I48" i="1"/>
  <c r="M28" i="1"/>
</calcChain>
</file>

<file path=xl/sharedStrings.xml><?xml version="1.0" encoding="utf-8"?>
<sst xmlns="http://schemas.openxmlformats.org/spreadsheetml/2006/main" count="1012" uniqueCount="392">
  <si>
    <t>ID</t>
  </si>
  <si>
    <t>Name</t>
  </si>
  <si>
    <t>Rivers</t>
  </si>
  <si>
    <t>Doce</t>
  </si>
  <si>
    <t>Total area (km2)</t>
  </si>
  <si>
    <t>Mackenzie</t>
  </si>
  <si>
    <t>Indigirka</t>
  </si>
  <si>
    <t>Sao Francisco</t>
  </si>
  <si>
    <t>Cauvery</t>
  </si>
  <si>
    <t>Mahanadi</t>
  </si>
  <si>
    <t>Krishna-Godavari</t>
  </si>
  <si>
    <t>Nile</t>
  </si>
  <si>
    <t>%</t>
  </si>
  <si>
    <t>m2</t>
  </si>
  <si>
    <t>km2</t>
  </si>
  <si>
    <t>Danube</t>
  </si>
  <si>
    <t>Ebro</t>
  </si>
  <si>
    <t>High lands (km2)</t>
  </si>
  <si>
    <t>Obs</t>
  </si>
  <si>
    <t>fan</t>
  </si>
  <si>
    <t>Obs 2</t>
  </si>
  <si>
    <t>-</t>
  </si>
  <si>
    <t>Irrawaddy</t>
  </si>
  <si>
    <t>Fluvial (km2)</t>
  </si>
  <si>
    <t>Deltaic plain (km2)</t>
  </si>
  <si>
    <t>Mekong</t>
  </si>
  <si>
    <t>Vistula</t>
  </si>
  <si>
    <t>Volta</t>
  </si>
  <si>
    <t>Detas</t>
  </si>
  <si>
    <t>Total area</t>
  </si>
  <si>
    <t>histo</t>
  </si>
  <si>
    <t>Mahanady</t>
  </si>
  <si>
    <t>Jequintinonha</t>
  </si>
  <si>
    <t>Paraibo</t>
  </si>
  <si>
    <t>Yellow-Yangtze</t>
  </si>
  <si>
    <t>Po</t>
  </si>
  <si>
    <t>Parana</t>
  </si>
  <si>
    <t>Rhone</t>
  </si>
  <si>
    <t>Tiber</t>
  </si>
  <si>
    <t>Zambezi</t>
  </si>
  <si>
    <t>Red</t>
  </si>
  <si>
    <t>Lena</t>
  </si>
  <si>
    <t>Yes</t>
  </si>
  <si>
    <t>WR</t>
  </si>
  <si>
    <t>deltaic plain &lt;5m</t>
  </si>
  <si>
    <t>Deltaic plain &lt;5m km2)</t>
  </si>
  <si>
    <t>Area (kmp)</t>
  </si>
  <si>
    <t>Amazon</t>
  </si>
  <si>
    <t>Gange</t>
  </si>
  <si>
    <t>Mississippi</t>
  </si>
  <si>
    <t>Niger</t>
  </si>
  <si>
    <t>Orinoco</t>
  </si>
  <si>
    <t>Yukon</t>
  </si>
  <si>
    <t>Rio Grande</t>
  </si>
  <si>
    <t>Indus</t>
  </si>
  <si>
    <t>Makenzie</t>
  </si>
  <si>
    <t>Yangtze</t>
  </si>
  <si>
    <t>Yellow</t>
  </si>
  <si>
    <t>FA total</t>
  </si>
  <si>
    <t>Fluvial 5m all cells</t>
  </si>
  <si>
    <t>no data cells</t>
  </si>
  <si>
    <t>dif</t>
  </si>
  <si>
    <t>FA &lt;5m</t>
  </si>
  <si>
    <t>total</t>
  </si>
  <si>
    <t>FA &gt;5m</t>
  </si>
  <si>
    <t>KALIMANTAN</t>
  </si>
  <si>
    <t>Padas</t>
  </si>
  <si>
    <t>Limbang-Trusan</t>
  </si>
  <si>
    <t>Baram</t>
  </si>
  <si>
    <t>Rajang-Sarawak</t>
  </si>
  <si>
    <t>Sambas</t>
  </si>
  <si>
    <t>Kapuas</t>
  </si>
  <si>
    <t>Barito-Kahayan-Mendawai</t>
  </si>
  <si>
    <t>Mahakham</t>
  </si>
  <si>
    <t>Kayan-Sembakunh-Sesayap</t>
  </si>
  <si>
    <t>MEGA-DELTAS</t>
  </si>
  <si>
    <t>Medium</t>
  </si>
  <si>
    <t>Minor</t>
  </si>
  <si>
    <t>&gt; 10000</t>
  </si>
  <si>
    <t>1000-10000</t>
  </si>
  <si>
    <t>&lt; 1000</t>
  </si>
  <si>
    <t>PAPUA-NG</t>
  </si>
  <si>
    <t>Mamberamo</t>
  </si>
  <si>
    <t>Digul-Mapi</t>
  </si>
  <si>
    <t>Fly-Kikori-Purari</t>
  </si>
  <si>
    <t>Sepik-Ramu</t>
  </si>
  <si>
    <t>JAVA</t>
  </si>
  <si>
    <t>North Java complex</t>
  </si>
  <si>
    <t>Solo-Brantas</t>
  </si>
  <si>
    <t>South Java complex</t>
  </si>
  <si>
    <t>SUMATRA</t>
  </si>
  <si>
    <t>Sumatra complex</t>
  </si>
  <si>
    <t>Chao Praya</t>
  </si>
  <si>
    <t>Pearl</t>
  </si>
  <si>
    <t>Rufiji</t>
  </si>
  <si>
    <t>Kaladan-Mayu</t>
  </si>
  <si>
    <t>AUSTRALIA</t>
  </si>
  <si>
    <t>North Kennedy</t>
  </si>
  <si>
    <t>Baratta</t>
  </si>
  <si>
    <t>Herbert</t>
  </si>
  <si>
    <t>Fitzroy</t>
  </si>
  <si>
    <t>Ord</t>
  </si>
  <si>
    <t>Nooramunga</t>
  </si>
  <si>
    <t>Gascoyne</t>
  </si>
  <si>
    <t>De Grey</t>
  </si>
  <si>
    <t>Yawuru</t>
  </si>
  <si>
    <t>Robinson</t>
  </si>
  <si>
    <t>Daly</t>
  </si>
  <si>
    <t>South Aligator</t>
  </si>
  <si>
    <t>Mann</t>
  </si>
  <si>
    <t>Djigagila</t>
  </si>
  <si>
    <t>Buckingham</t>
  </si>
  <si>
    <t>Habgood</t>
  </si>
  <si>
    <t>Goromuru</t>
  </si>
  <si>
    <t>Peter John</t>
  </si>
  <si>
    <t>Leichhardt</t>
  </si>
  <si>
    <t>MADAGASCAR</t>
  </si>
  <si>
    <t>Bemarivo</t>
  </si>
  <si>
    <t>Antainambalana</t>
  </si>
  <si>
    <t>Ifasy</t>
  </si>
  <si>
    <t>Mahajamba</t>
  </si>
  <si>
    <t>Betsiboka</t>
  </si>
  <si>
    <t>Mahavavy</t>
  </si>
  <si>
    <t>Manambaho</t>
  </si>
  <si>
    <t>ALASKA</t>
  </si>
  <si>
    <t>Cooper</t>
  </si>
  <si>
    <t>Bering</t>
  </si>
  <si>
    <t>North America</t>
  </si>
  <si>
    <t>Sacramento</t>
  </si>
  <si>
    <t>NORTH AMERICA</t>
  </si>
  <si>
    <t>Colorado</t>
  </si>
  <si>
    <t>Marismas</t>
  </si>
  <si>
    <t>Papaloapan</t>
  </si>
  <si>
    <t>Grijalva</t>
  </si>
  <si>
    <t>Cancun</t>
  </si>
  <si>
    <t>Caratasca</t>
  </si>
  <si>
    <t>CUBA</t>
  </si>
  <si>
    <t>Cuba</t>
  </si>
  <si>
    <t>SOUTH AMERICA</t>
  </si>
  <si>
    <t>Maracaibo</t>
  </si>
  <si>
    <t>Magdalena</t>
  </si>
  <si>
    <t>Rio Sinu</t>
  </si>
  <si>
    <t>Altrato</t>
  </si>
  <si>
    <t>Rio Guayas</t>
  </si>
  <si>
    <t>Rio Piuro</t>
  </si>
  <si>
    <t>Continent</t>
  </si>
  <si>
    <t>Asia</t>
  </si>
  <si>
    <t>Country</t>
  </si>
  <si>
    <t>India</t>
  </si>
  <si>
    <t>Europe</t>
  </si>
  <si>
    <t>international</t>
  </si>
  <si>
    <t>South America</t>
  </si>
  <si>
    <t>Brazil</t>
  </si>
  <si>
    <t>Spain</t>
  </si>
  <si>
    <t>Russia</t>
  </si>
  <si>
    <t>Myanmar</t>
  </si>
  <si>
    <t>Canada</t>
  </si>
  <si>
    <t>Cambodia; Vietnam</t>
  </si>
  <si>
    <t>Africa</t>
  </si>
  <si>
    <t>Egypt</t>
  </si>
  <si>
    <t>Poland</t>
  </si>
  <si>
    <t>Ghana</t>
  </si>
  <si>
    <t>Argentina</t>
  </si>
  <si>
    <t>Italy</t>
  </si>
  <si>
    <t>Vietnam</t>
  </si>
  <si>
    <t>France</t>
  </si>
  <si>
    <t>China</t>
  </si>
  <si>
    <t>Mozambique</t>
  </si>
  <si>
    <t>Nigeria</t>
  </si>
  <si>
    <t>USA</t>
  </si>
  <si>
    <t>USA; Mexico</t>
  </si>
  <si>
    <t>Venezuela</t>
  </si>
  <si>
    <t>Bangladesh; India</t>
  </si>
  <si>
    <t>Malaysia</t>
  </si>
  <si>
    <t>Malaysia; Brunei</t>
  </si>
  <si>
    <t>Indonesia</t>
  </si>
  <si>
    <t>Indonesia; Malaysia</t>
  </si>
  <si>
    <t>Papua New Guinea</t>
  </si>
  <si>
    <t>Thailand</t>
  </si>
  <si>
    <t>Tanzania</t>
  </si>
  <si>
    <t>Australia</t>
  </si>
  <si>
    <t>Madagascar</t>
  </si>
  <si>
    <t>Mexico; USA</t>
  </si>
  <si>
    <t>Mexico</t>
  </si>
  <si>
    <t>Guatemala; Honduras; Nicaragua</t>
  </si>
  <si>
    <t>Colombia</t>
  </si>
  <si>
    <t>Ecuador</t>
  </si>
  <si>
    <t>Peru</t>
  </si>
  <si>
    <t>Dvina</t>
  </si>
  <si>
    <t>Peschanka</t>
  </si>
  <si>
    <t>Cernaya</t>
  </si>
  <si>
    <t>More-Yu</t>
  </si>
  <si>
    <t>Korothaika</t>
  </si>
  <si>
    <t>Kara</t>
  </si>
  <si>
    <t>Murtyyakha</t>
  </si>
  <si>
    <t>Baydarata</t>
  </si>
  <si>
    <t>Syadoryakha</t>
  </si>
  <si>
    <t>Bely</t>
  </si>
  <si>
    <t>Yakhadyyakha</t>
  </si>
  <si>
    <t>Ob</t>
  </si>
  <si>
    <t>Yuribei</t>
  </si>
  <si>
    <t>Antipayota</t>
  </si>
  <si>
    <t>Pyasina</t>
  </si>
  <si>
    <t>Yenisei</t>
  </si>
  <si>
    <t>Pur</t>
  </si>
  <si>
    <t>Nizhnyaya Taymya</t>
  </si>
  <si>
    <t>Leningradskaya</t>
  </si>
  <si>
    <t>Khatanga</t>
  </si>
  <si>
    <t>Anabar</t>
  </si>
  <si>
    <t>Peschanaya</t>
  </si>
  <si>
    <t>Chaydakh-Yuryakh</t>
  </si>
  <si>
    <t>Olenyok</t>
  </si>
  <si>
    <t>Omoloy</t>
  </si>
  <si>
    <t>Yana</t>
  </si>
  <si>
    <t>Kolyma</t>
  </si>
  <si>
    <t>Pegtymel</t>
  </si>
  <si>
    <t>Pucheveyem</t>
  </si>
  <si>
    <t>Amguema</t>
  </si>
  <si>
    <t>North EURASIA</t>
  </si>
  <si>
    <t>Amur</t>
  </si>
  <si>
    <t>Ceyhan</t>
  </si>
  <si>
    <t>Turekey</t>
  </si>
  <si>
    <t>Congo</t>
  </si>
  <si>
    <t>Dem. Rep. Congo; Angola</t>
  </si>
  <si>
    <t>Orinoco-Amazon</t>
  </si>
  <si>
    <t>Venezuela, Guyana, Suriname, France, Brazil</t>
  </si>
  <si>
    <t>Limpopo</t>
  </si>
  <si>
    <t>Volga</t>
  </si>
  <si>
    <t>nr cells</t>
  </si>
  <si>
    <t>no data</t>
  </si>
  <si>
    <t>kmp</t>
  </si>
  <si>
    <t>Pakistan</t>
  </si>
  <si>
    <t>Pulau-Lorentz</t>
  </si>
  <si>
    <t>Statistic</t>
  </si>
  <si>
    <t>Value</t>
  </si>
  <si>
    <t>Count</t>
  </si>
  <si>
    <t>Sum</t>
  </si>
  <si>
    <t>Mean</t>
  </si>
  <si>
    <t>Median</t>
  </si>
  <si>
    <t>St dev (pop)</t>
  </si>
  <si>
    <t>St dev (sample)</t>
  </si>
  <si>
    <t>Minimum</t>
  </si>
  <si>
    <t>Maximum</t>
  </si>
  <si>
    <t>Range</t>
  </si>
  <si>
    <t>Minority</t>
  </si>
  <si>
    <t>Majority</t>
  </si>
  <si>
    <t>Variety</t>
  </si>
  <si>
    <t>Q1</t>
  </si>
  <si>
    <t>Q3</t>
  </si>
  <si>
    <t>IQR</t>
  </si>
  <si>
    <t>Missing (null) values</t>
  </si>
  <si>
    <t>Trent</t>
  </si>
  <si>
    <t>UK</t>
  </si>
  <si>
    <t>Rhine-Elbe</t>
  </si>
  <si>
    <t>Pechora</t>
  </si>
  <si>
    <t>Malay Peninsula</t>
  </si>
  <si>
    <t>Sitong</t>
  </si>
  <si>
    <t>Ta Pi</t>
  </si>
  <si>
    <t>Pahang</t>
  </si>
  <si>
    <t>Senegal</t>
  </si>
  <si>
    <t>Mauritania; Senegal</t>
  </si>
  <si>
    <t>Gambia</t>
  </si>
  <si>
    <t>Senegal; Guinea-Bissau</t>
  </si>
  <si>
    <t>Geba</t>
  </si>
  <si>
    <t>Qued Sebou</t>
  </si>
  <si>
    <t>Morocco</t>
  </si>
  <si>
    <t>Cameroon</t>
  </si>
  <si>
    <t>Sanaga</t>
  </si>
  <si>
    <t>Komo</t>
  </si>
  <si>
    <t>Ogooue</t>
  </si>
  <si>
    <t>Gabon</t>
  </si>
  <si>
    <t>Namibia; South Africa</t>
  </si>
  <si>
    <t>Orange</t>
  </si>
  <si>
    <t>Baltica</t>
  </si>
  <si>
    <t>Neuman</t>
  </si>
  <si>
    <t>Russia, Lithuania</t>
  </si>
  <si>
    <t>Africa Atlantic</t>
  </si>
  <si>
    <t>Mediterana</t>
  </si>
  <si>
    <t>Simav</t>
  </si>
  <si>
    <t>Biga</t>
  </si>
  <si>
    <t>Kucukmenderes</t>
  </si>
  <si>
    <t>Tuzla</t>
  </si>
  <si>
    <t>Havram</t>
  </si>
  <si>
    <t>Bakircay</t>
  </si>
  <si>
    <t>Gediz</t>
  </si>
  <si>
    <t>Kocacay</t>
  </si>
  <si>
    <t>Kucukmenderes-Belevi</t>
  </si>
  <si>
    <t>Buyuk Menderes</t>
  </si>
  <si>
    <t>Saricay</t>
  </si>
  <si>
    <t>Cay</t>
  </si>
  <si>
    <t>Dalyan</t>
  </si>
  <si>
    <t>Esen</t>
  </si>
  <si>
    <t>Kocadere</t>
  </si>
  <si>
    <t>Evros</t>
  </si>
  <si>
    <t>Nestos</t>
  </si>
  <si>
    <t>Strymnas</t>
  </si>
  <si>
    <t>Vardar</t>
  </si>
  <si>
    <t>Mavroneri</t>
  </si>
  <si>
    <t>Pineios</t>
  </si>
  <si>
    <t>Tafros</t>
  </si>
  <si>
    <t>Schinia Marathona</t>
  </si>
  <si>
    <t>Inachos</t>
  </si>
  <si>
    <t>Eurotas</t>
  </si>
  <si>
    <t>Pamisos</t>
  </si>
  <si>
    <t>Achelous</t>
  </si>
  <si>
    <t>Amvrakikos</t>
  </si>
  <si>
    <t>Greece</t>
  </si>
  <si>
    <t>Turekey; Greece</t>
  </si>
  <si>
    <t>Oder</t>
  </si>
  <si>
    <t>Black Sea</t>
  </si>
  <si>
    <t>Cogâlnic</t>
  </si>
  <si>
    <t>Dnister</t>
  </si>
  <si>
    <t>Dnipro</t>
  </si>
  <si>
    <t>Don</t>
  </si>
  <si>
    <t>Kuban</t>
  </si>
  <si>
    <t>Rioni</t>
  </si>
  <si>
    <t>Kizil-Yesilirmak</t>
  </si>
  <si>
    <t>Sakarya</t>
  </si>
  <si>
    <t>Pivdennyi Buh</t>
  </si>
  <si>
    <t>Ukraine</t>
  </si>
  <si>
    <t>Moldova; Ukraine</t>
  </si>
  <si>
    <t>Georgia</t>
  </si>
  <si>
    <t>Caspian</t>
  </si>
  <si>
    <t>Mtkvari</t>
  </si>
  <si>
    <t>Azerbaijan</t>
  </si>
  <si>
    <t>Mahni</t>
  </si>
  <si>
    <t>Tagus</t>
  </si>
  <si>
    <t>Guadalquivir</t>
  </si>
  <si>
    <t>Segura</t>
  </si>
  <si>
    <t>Jucar</t>
  </si>
  <si>
    <t>El Lobregat</t>
  </si>
  <si>
    <t>Muga</t>
  </si>
  <si>
    <t>Herault</t>
  </si>
  <si>
    <t>Tirso</t>
  </si>
  <si>
    <t>Mannu</t>
  </si>
  <si>
    <t>Cornia</t>
  </si>
  <si>
    <t>Ombrone</t>
  </si>
  <si>
    <t>Portatore</t>
  </si>
  <si>
    <t>Volturno</t>
  </si>
  <si>
    <t>Amato</t>
  </si>
  <si>
    <t>Crati</t>
  </si>
  <si>
    <t>Bradano</t>
  </si>
  <si>
    <t>Gornalunga</t>
  </si>
  <si>
    <t>Lumi Vjose</t>
  </si>
  <si>
    <t>Medjerda</t>
  </si>
  <si>
    <t>Portugal</t>
  </si>
  <si>
    <t>Albania</t>
  </si>
  <si>
    <t>G. Persic</t>
  </si>
  <si>
    <t>Tigris-Euphrates</t>
  </si>
  <si>
    <t>Helleh</t>
  </si>
  <si>
    <t>Mand</t>
  </si>
  <si>
    <t>Hara</t>
  </si>
  <si>
    <t>Tiab and Minab Hara</t>
  </si>
  <si>
    <t>Rudgaz</t>
  </si>
  <si>
    <t>Gabrik and Jask</t>
  </si>
  <si>
    <t>Gabrik</t>
  </si>
  <si>
    <t>Kair</t>
  </si>
  <si>
    <t>Dasht</t>
  </si>
  <si>
    <t>Iran</t>
  </si>
  <si>
    <t>Iran; Pakistan</t>
  </si>
  <si>
    <t>Colorado-Negro</t>
  </si>
  <si>
    <t>Arno</t>
  </si>
  <si>
    <t>Atrak</t>
  </si>
  <si>
    <t>Turkmenistan; Iran</t>
  </si>
  <si>
    <t>Albany</t>
  </si>
  <si>
    <t>Brazos-Colorado</t>
  </si>
  <si>
    <t>Colville</t>
  </si>
  <si>
    <t>Maningory</t>
  </si>
  <si>
    <t>Menarandra</t>
  </si>
  <si>
    <t>Ulhas</t>
  </si>
  <si>
    <t>Chaliyar</t>
  </si>
  <si>
    <t>Vaigai</t>
  </si>
  <si>
    <t>SRI LANKA</t>
  </si>
  <si>
    <t>North Sri Lanka</t>
  </si>
  <si>
    <t>Sri Lanka</t>
  </si>
  <si>
    <t>West Sri Lanka</t>
  </si>
  <si>
    <t>East Sri Lanka</t>
  </si>
  <si>
    <t>Victoria</t>
  </si>
  <si>
    <t>New Zeeland</t>
  </si>
  <si>
    <t>Wairoa</t>
  </si>
  <si>
    <t>Waikato</t>
  </si>
  <si>
    <t>Piako-Waihou</t>
  </si>
  <si>
    <t>Kaituna</t>
  </si>
  <si>
    <t>Rangitaiki</t>
  </si>
  <si>
    <t>Waipoa</t>
  </si>
  <si>
    <t>Ngaruroror</t>
  </si>
  <si>
    <t>Rumahanga</t>
  </si>
  <si>
    <t>Clarence</t>
  </si>
  <si>
    <t>Waimea</t>
  </si>
  <si>
    <t>Waimakariri</t>
  </si>
  <si>
    <t>Atrato</t>
  </si>
  <si>
    <t>WR+FA&lt;5m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</si>
</sst>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2" borderId="1" applyNumberFormat="0" applyAlignment="0" applyProtection="0"/>
    <xf numFmtId="0" fontId="4" fillId="3" borderId="2" applyNumberFormat="0" applyFont="0" applyAlignment="0" applyProtection="0"/>
    <xf numFmtId="0" fontId="4" fillId="5" borderId="0" applyNumberFormat="0" applyBorder="0" applyAlignment="0" applyProtection="0"/>
    <xf numFmtId="0" fontId="7" fillId="6" borderId="0" applyNumberFormat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/>
    <xf numFmtId="164" fontId="0" fillId="0" borderId="0" xfId="0" applyNumberFormat="1"/>
    <xf numFmtId="3" fontId="0" fillId="0" borderId="0" xfId="0" applyNumberFormat="1" applyAlignment="1">
      <alignment horizontal="center"/>
    </xf>
    <xf numFmtId="1" fontId="0" fillId="0" borderId="0" xfId="0" applyNumberFormat="1"/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11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3" fontId="3" fillId="2" borderId="1" xfId="1" applyNumberFormat="1" applyAlignment="1">
      <alignment horizontal="center" vertical="center"/>
    </xf>
    <xf numFmtId="164" fontId="3" fillId="2" borderId="1" xfId="1" applyNumberFormat="1" applyAlignment="1">
      <alignment horizontal="center" vertical="center"/>
    </xf>
    <xf numFmtId="0" fontId="3" fillId="2" borderId="1" xfId="1" applyAlignment="1">
      <alignment horizontal="center" vertical="center"/>
    </xf>
    <xf numFmtId="0" fontId="3" fillId="2" borderId="1" xfId="1" applyAlignment="1">
      <alignment horizontal="center" vertical="center" wrapText="1"/>
    </xf>
    <xf numFmtId="0" fontId="3" fillId="2" borderId="1" xfId="1" applyAlignment="1">
      <alignment horizontal="center"/>
    </xf>
    <xf numFmtId="0" fontId="0" fillId="3" borderId="2" xfId="2" applyFont="1" applyAlignment="1">
      <alignment horizontal="center" vertical="center"/>
    </xf>
    <xf numFmtId="0" fontId="0" fillId="3" borderId="2" xfId="2" applyFont="1" applyAlignment="1">
      <alignment horizontal="center" vertical="center" wrapText="1"/>
    </xf>
    <xf numFmtId="0" fontId="0" fillId="3" borderId="2" xfId="2" applyFont="1" applyAlignment="1">
      <alignment horizontal="center"/>
    </xf>
    <xf numFmtId="0" fontId="4" fillId="3" borderId="2" xfId="2" applyFont="1" applyAlignment="1">
      <alignment horizontal="center"/>
    </xf>
    <xf numFmtId="0" fontId="5" fillId="2" borderId="1" xfId="1" applyFont="1" applyAlignment="1">
      <alignment horizontal="center"/>
    </xf>
    <xf numFmtId="3" fontId="5" fillId="2" borderId="1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4" fillId="3" borderId="2" xfId="2" applyNumberFormat="1" applyFont="1" applyAlignment="1">
      <alignment horizontal="center"/>
    </xf>
    <xf numFmtId="3" fontId="5" fillId="2" borderId="1" xfId="1" applyNumberFormat="1" applyFont="1" applyAlignment="1">
      <alignment horizontal="center" vertical="center" wrapText="1"/>
    </xf>
    <xf numFmtId="3" fontId="4" fillId="3" borderId="2" xfId="2" applyNumberFormat="1" applyFont="1" applyAlignment="1">
      <alignment horizontal="center" vertical="center" wrapText="1"/>
    </xf>
    <xf numFmtId="3" fontId="3" fillId="2" borderId="1" xfId="1" applyNumberFormat="1" applyAlignment="1">
      <alignment horizontal="center"/>
    </xf>
    <xf numFmtId="3" fontId="0" fillId="3" borderId="2" xfId="2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3" fillId="2" borderId="1" xfId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3" xfId="0" applyBorder="1" applyAlignment="1">
      <alignment vertical="center" wrapText="1"/>
    </xf>
    <xf numFmtId="11" fontId="0" fillId="0" borderId="3" xfId="0" applyNumberFormat="1" applyBorder="1" applyAlignment="1">
      <alignment vertical="center" wrapText="1"/>
    </xf>
    <xf numFmtId="3" fontId="0" fillId="0" borderId="2" xfId="2" applyNumberFormat="1" applyFont="1" applyFill="1" applyAlignment="1">
      <alignment horizontal="center"/>
    </xf>
    <xf numFmtId="3" fontId="0" fillId="3" borderId="2" xfId="2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/>
    <xf numFmtId="3" fontId="2" fillId="3" borderId="2" xfId="2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 wrapText="1"/>
    </xf>
    <xf numFmtId="0" fontId="0" fillId="4" borderId="0" xfId="0" applyFill="1" applyAlignment="1">
      <alignment horizontal="center"/>
    </xf>
    <xf numFmtId="1" fontId="4" fillId="5" borderId="0" xfId="3" applyNumberFormat="1" applyAlignment="1">
      <alignment horizontal="center"/>
    </xf>
    <xf numFmtId="0" fontId="7" fillId="6" borderId="2" xfId="4" applyBorder="1" applyAlignment="1">
      <alignment horizontal="center"/>
    </xf>
    <xf numFmtId="0" fontId="7" fillId="6" borderId="1" xfId="4" applyBorder="1" applyAlignment="1">
      <alignment horizontal="center"/>
    </xf>
    <xf numFmtId="3" fontId="7" fillId="6" borderId="1" xfId="4" applyNumberFormat="1" applyBorder="1" applyAlignment="1">
      <alignment horizontal="center"/>
    </xf>
    <xf numFmtId="164" fontId="7" fillId="6" borderId="1" xfId="4" applyNumberFormat="1" applyBorder="1" applyAlignment="1">
      <alignment horizontal="center"/>
    </xf>
    <xf numFmtId="0" fontId="7" fillId="6" borderId="0" xfId="4" applyAlignment="1">
      <alignment horizontal="center"/>
    </xf>
    <xf numFmtId="0" fontId="7" fillId="6" borderId="0" xfId="4" applyAlignment="1">
      <alignment horizontal="center" vertical="center"/>
    </xf>
    <xf numFmtId="0" fontId="7" fillId="6" borderId="1" xfId="4" applyBorder="1" applyAlignment="1">
      <alignment horizontal="center" vertical="center"/>
    </xf>
    <xf numFmtId="0" fontId="7" fillId="6" borderId="0" xfId="4" applyBorder="1" applyAlignment="1">
      <alignment horizontal="center"/>
    </xf>
    <xf numFmtId="0" fontId="7" fillId="6" borderId="2" xfId="4" applyBorder="1" applyAlignment="1">
      <alignment horizontal="center" vertical="center"/>
    </xf>
    <xf numFmtId="164" fontId="7" fillId="6" borderId="0" xfId="4" applyNumberFormat="1" applyBorder="1" applyAlignment="1">
      <alignment horizontal="center"/>
    </xf>
    <xf numFmtId="3" fontId="7" fillId="6" borderId="0" xfId="4" applyNumberFormat="1" applyBorder="1" applyAlignment="1">
      <alignment horizontal="center"/>
    </xf>
    <xf numFmtId="0" fontId="7" fillId="6" borderId="0" xfId="4" applyBorder="1" applyAlignment="1">
      <alignment horizontal="center" vertical="center"/>
    </xf>
  </cellXfs>
  <cellStyles count="5">
    <cellStyle name="40% - Accent3" xfId="3" builtinId="39"/>
    <cellStyle name="Bad" xfId="4" builtinId="27"/>
    <cellStyle name="Calculation" xfId="1" builtinId="22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7B99A-3078-4566-A40E-E8BEB8755710}">
  <dimension ref="B1:W268"/>
  <sheetViews>
    <sheetView tabSelected="1" zoomScale="90" zoomScaleNormal="90" workbookViewId="0">
      <pane ySplit="5" topLeftCell="A6" activePane="bottomLeft" state="frozen"/>
      <selection activeCell="G1" sqref="G1"/>
      <selection pane="bottomLeft" activeCell="C8" sqref="C8"/>
    </sheetView>
  </sheetViews>
  <sheetFormatPr defaultRowHeight="15" x14ac:dyDescent="0.25"/>
  <cols>
    <col min="2" max="2" width="6.85546875" customWidth="1"/>
    <col min="3" max="3" width="15.140625" style="2" customWidth="1"/>
    <col min="4" max="4" width="18.140625" customWidth="1"/>
    <col min="5" max="6" width="18.140625" style="2" customWidth="1"/>
    <col min="7" max="7" width="19.5703125" style="5" customWidth="1"/>
    <col min="8" max="8" width="22" style="5" customWidth="1"/>
    <col min="9" max="9" width="19.5703125" style="5" customWidth="1"/>
    <col min="10" max="10" width="14.140625" style="5" customWidth="1"/>
    <col min="11" max="11" width="13.42578125" style="5" customWidth="1"/>
    <col min="12" max="12" width="11.7109375" style="5" customWidth="1"/>
    <col min="13" max="13" width="9.140625" style="5" customWidth="1"/>
    <col min="14" max="14" width="12.42578125" style="5" customWidth="1"/>
    <col min="15" max="15" width="4.140625" style="5" customWidth="1"/>
    <col min="16" max="16" width="3.5703125" style="4" customWidth="1"/>
    <col min="17" max="17" width="15.140625" customWidth="1"/>
    <col min="18" max="18" width="12.28515625" style="4" customWidth="1"/>
    <col min="19" max="19" width="11.7109375" customWidth="1"/>
    <col min="20" max="20" width="16.42578125" bestFit="1" customWidth="1"/>
    <col min="21" max="21" width="10" bestFit="1" customWidth="1"/>
  </cols>
  <sheetData>
    <row r="1" spans="2:21" x14ac:dyDescent="0.25">
      <c r="C1" s="21" t="s">
        <v>75</v>
      </c>
      <c r="D1" s="24" t="s">
        <v>76</v>
      </c>
      <c r="E1" s="2" t="s">
        <v>77</v>
      </c>
    </row>
    <row r="2" spans="2:21" x14ac:dyDescent="0.25">
      <c r="B2" s="2" t="s">
        <v>14</v>
      </c>
      <c r="C2" s="5" t="s">
        <v>78</v>
      </c>
      <c r="D2" s="5" t="s">
        <v>79</v>
      </c>
      <c r="E2" s="5" t="s">
        <v>80</v>
      </c>
    </row>
    <row r="5" spans="2:21" x14ac:dyDescent="0.25">
      <c r="B5" s="1" t="s">
        <v>0</v>
      </c>
      <c r="C5" s="1" t="s">
        <v>1</v>
      </c>
      <c r="D5" s="1" t="s">
        <v>2</v>
      </c>
      <c r="E5" s="8" t="s">
        <v>145</v>
      </c>
      <c r="F5" s="8" t="s">
        <v>147</v>
      </c>
      <c r="G5" s="7" t="s">
        <v>4</v>
      </c>
      <c r="H5" s="7" t="s">
        <v>45</v>
      </c>
      <c r="I5" s="7" t="s">
        <v>12</v>
      </c>
      <c r="J5" s="17" t="s">
        <v>43</v>
      </c>
      <c r="K5" s="17" t="s">
        <v>58</v>
      </c>
      <c r="L5" s="17" t="s">
        <v>64</v>
      </c>
      <c r="M5" s="17" t="s">
        <v>62</v>
      </c>
      <c r="N5" s="17" t="s">
        <v>391</v>
      </c>
      <c r="O5" s="17"/>
      <c r="P5" s="18"/>
      <c r="Q5" s="19" t="s">
        <v>59</v>
      </c>
      <c r="R5" s="18" t="s">
        <v>60</v>
      </c>
      <c r="S5" s="19" t="s">
        <v>61</v>
      </c>
      <c r="T5" s="19" t="s">
        <v>13</v>
      </c>
      <c r="U5" s="19" t="s">
        <v>14</v>
      </c>
    </row>
    <row r="6" spans="2:21" x14ac:dyDescent="0.25">
      <c r="B6">
        <v>1</v>
      </c>
      <c r="C6" s="25" t="s">
        <v>8</v>
      </c>
      <c r="D6" s="2"/>
      <c r="E6" s="2" t="s">
        <v>146</v>
      </c>
      <c r="F6" s="2" t="s">
        <v>148</v>
      </c>
      <c r="G6" s="29">
        <v>7135</v>
      </c>
      <c r="H6" s="5">
        <v>3061.1085000000003</v>
      </c>
      <c r="I6" s="5">
        <f t="shared" ref="I6:I12" si="0">H6*100/G6</f>
        <v>42.902711983181504</v>
      </c>
    </row>
    <row r="7" spans="2:21" x14ac:dyDescent="0.25">
      <c r="B7">
        <v>2</v>
      </c>
      <c r="C7" s="25" t="s">
        <v>15</v>
      </c>
      <c r="D7" s="2"/>
      <c r="E7" s="2" t="s">
        <v>149</v>
      </c>
      <c r="F7" s="2" t="s">
        <v>150</v>
      </c>
      <c r="G7" s="32">
        <v>12298</v>
      </c>
      <c r="H7" s="5">
        <v>3482.5</v>
      </c>
      <c r="I7" s="5">
        <f t="shared" ref="I7" si="1">H7*100/G7</f>
        <v>28.317612619938203</v>
      </c>
    </row>
    <row r="8" spans="2:21" x14ac:dyDescent="0.25">
      <c r="B8">
        <v>3</v>
      </c>
      <c r="C8" s="55" t="s">
        <v>3</v>
      </c>
      <c r="D8" s="2"/>
      <c r="E8" s="2" t="s">
        <v>151</v>
      </c>
      <c r="F8" s="2" t="s">
        <v>152</v>
      </c>
      <c r="G8" s="29">
        <v>2375</v>
      </c>
      <c r="H8" s="5">
        <v>1625</v>
      </c>
      <c r="I8" s="5">
        <f t="shared" si="0"/>
        <v>68.421052631578945</v>
      </c>
      <c r="J8" s="5">
        <v>1392</v>
      </c>
      <c r="K8" s="5">
        <v>982.8</v>
      </c>
      <c r="L8" s="5">
        <v>686</v>
      </c>
      <c r="M8" s="5">
        <f>K8-L8</f>
        <v>296.79999999999995</v>
      </c>
      <c r="N8" s="42">
        <f>J8+M8</f>
        <v>1688.8</v>
      </c>
    </row>
    <row r="9" spans="2:21" x14ac:dyDescent="0.25">
      <c r="B9">
        <v>4</v>
      </c>
      <c r="C9" s="2" t="s">
        <v>16</v>
      </c>
      <c r="D9" s="2"/>
      <c r="E9" s="2" t="s">
        <v>149</v>
      </c>
      <c r="F9" s="2" t="s">
        <v>153</v>
      </c>
      <c r="G9" s="5">
        <v>396.2</v>
      </c>
      <c r="H9" s="5">
        <v>246.3</v>
      </c>
      <c r="I9" s="5">
        <f t="shared" si="0"/>
        <v>62.165572942958107</v>
      </c>
      <c r="Q9" s="6">
        <v>413328</v>
      </c>
      <c r="R9" s="6">
        <v>139681</v>
      </c>
      <c r="S9" s="6">
        <f>Q9-R9</f>
        <v>273647</v>
      </c>
      <c r="T9" s="6">
        <f>S9*900</f>
        <v>246282300</v>
      </c>
      <c r="U9" s="36">
        <f>T9/1000000</f>
        <v>246.28229999999999</v>
      </c>
    </row>
    <row r="10" spans="2:21" x14ac:dyDescent="0.25">
      <c r="B10">
        <v>5</v>
      </c>
      <c r="C10" s="26" t="s">
        <v>6</v>
      </c>
      <c r="D10" s="28" t="s">
        <v>6</v>
      </c>
      <c r="E10" s="28" t="s">
        <v>146</v>
      </c>
      <c r="F10" s="28" t="s">
        <v>154</v>
      </c>
      <c r="G10" s="32">
        <v>31680</v>
      </c>
      <c r="H10" s="5">
        <v>10137.5</v>
      </c>
      <c r="I10" s="5">
        <f t="shared" ref="I10" si="2">H10*100/G10</f>
        <v>31.999684343434343</v>
      </c>
    </row>
    <row r="11" spans="2:21" x14ac:dyDescent="0.25">
      <c r="B11">
        <v>6</v>
      </c>
      <c r="C11" s="26" t="s">
        <v>22</v>
      </c>
      <c r="E11" s="28" t="s">
        <v>146</v>
      </c>
      <c r="F11" s="2" t="s">
        <v>155</v>
      </c>
      <c r="G11" s="27">
        <v>32159</v>
      </c>
      <c r="H11" s="5">
        <v>8346.6553000000004</v>
      </c>
      <c r="I11" s="5">
        <f t="shared" si="0"/>
        <v>25.954337199539786</v>
      </c>
    </row>
    <row r="12" spans="2:21" x14ac:dyDescent="0.25">
      <c r="B12">
        <v>7</v>
      </c>
      <c r="C12" s="55" t="s">
        <v>32</v>
      </c>
      <c r="E12" s="2" t="s">
        <v>151</v>
      </c>
      <c r="F12" s="2" t="s">
        <v>152</v>
      </c>
      <c r="G12" s="29">
        <v>1183</v>
      </c>
      <c r="H12" s="5">
        <v>647</v>
      </c>
      <c r="I12" s="5">
        <f t="shared" si="0"/>
        <v>54.691462383770073</v>
      </c>
      <c r="J12" s="5">
        <v>482</v>
      </c>
      <c r="K12" s="5">
        <v>700</v>
      </c>
      <c r="L12" s="5">
        <v>535</v>
      </c>
      <c r="M12" s="5">
        <f>K12-L12</f>
        <v>165</v>
      </c>
      <c r="N12" s="42">
        <f t="shared" ref="N12" si="3">J12+M12</f>
        <v>647</v>
      </c>
      <c r="Q12" s="3">
        <v>2478441</v>
      </c>
      <c r="R12" s="3">
        <v>1884052</v>
      </c>
      <c r="S12" s="3">
        <f>Q12-R12</f>
        <v>594389</v>
      </c>
      <c r="T12">
        <f>S12*900</f>
        <v>534950100</v>
      </c>
      <c r="U12" s="4">
        <f>T12/1000000</f>
        <v>534.95010000000002</v>
      </c>
    </row>
    <row r="13" spans="2:21" x14ac:dyDescent="0.25">
      <c r="B13">
        <v>8</v>
      </c>
      <c r="C13" s="56" t="s">
        <v>10</v>
      </c>
      <c r="E13" s="2" t="s">
        <v>146</v>
      </c>
      <c r="F13" s="2" t="s">
        <v>148</v>
      </c>
      <c r="G13" s="27">
        <v>22999</v>
      </c>
      <c r="H13" s="5">
        <v>12047</v>
      </c>
      <c r="I13" s="5">
        <f t="shared" ref="I13:I28" si="4">H13*100/G13</f>
        <v>52.380538284273229</v>
      </c>
      <c r="J13" s="5">
        <v>8661.5</v>
      </c>
      <c r="K13" s="5">
        <f>G13-N13</f>
        <v>12047.006300000001</v>
      </c>
      <c r="M13" s="5">
        <v>2290.4937</v>
      </c>
      <c r="N13" s="42">
        <f>J13+M13</f>
        <v>10951.993699999999</v>
      </c>
      <c r="S13" s="3"/>
    </row>
    <row r="14" spans="2:21" x14ac:dyDescent="0.25">
      <c r="B14">
        <v>9</v>
      </c>
      <c r="C14" s="26" t="s">
        <v>5</v>
      </c>
      <c r="E14" s="2" t="s">
        <v>127</v>
      </c>
      <c r="F14" s="2" t="s">
        <v>156</v>
      </c>
      <c r="G14" s="27">
        <v>13368</v>
      </c>
      <c r="H14" s="5">
        <v>7223.4125999999997</v>
      </c>
      <c r="I14" s="5">
        <f t="shared" si="4"/>
        <v>54.035103231597844</v>
      </c>
      <c r="S14" s="3"/>
    </row>
    <row r="15" spans="2:21" x14ac:dyDescent="0.25">
      <c r="B15">
        <v>10</v>
      </c>
      <c r="C15" s="26" t="s">
        <v>9</v>
      </c>
      <c r="E15" s="2" t="s">
        <v>146</v>
      </c>
      <c r="F15" s="2" t="s">
        <v>148</v>
      </c>
      <c r="G15" s="27">
        <v>12852</v>
      </c>
      <c r="H15" s="5">
        <v>7412.7191000000003</v>
      </c>
      <c r="I15" s="5">
        <f t="shared" si="4"/>
        <v>57.67755291005291</v>
      </c>
      <c r="S15" s="3"/>
    </row>
    <row r="16" spans="2:21" x14ac:dyDescent="0.25">
      <c r="B16">
        <v>11</v>
      </c>
      <c r="C16" s="26" t="s">
        <v>25</v>
      </c>
      <c r="E16" s="2" t="s">
        <v>146</v>
      </c>
      <c r="F16" s="2" t="s">
        <v>157</v>
      </c>
      <c r="G16" s="27">
        <v>56546</v>
      </c>
      <c r="H16" s="5">
        <v>46625.764900000002</v>
      </c>
      <c r="I16" s="5">
        <f t="shared" si="4"/>
        <v>82.456345099564956</v>
      </c>
      <c r="S16" s="3"/>
    </row>
    <row r="17" spans="2:23" x14ac:dyDescent="0.25">
      <c r="B17">
        <v>12</v>
      </c>
      <c r="C17" s="26" t="s">
        <v>11</v>
      </c>
      <c r="E17" s="2" t="s">
        <v>158</v>
      </c>
      <c r="F17" s="2" t="s">
        <v>159</v>
      </c>
      <c r="G17" s="27">
        <v>23797</v>
      </c>
      <c r="H17" s="5">
        <v>12920.0628</v>
      </c>
      <c r="I17" s="5">
        <f t="shared" si="4"/>
        <v>54.292821784258521</v>
      </c>
      <c r="S17" s="3"/>
    </row>
    <row r="18" spans="2:23" x14ac:dyDescent="0.25">
      <c r="B18">
        <v>13</v>
      </c>
      <c r="C18" s="2" t="s">
        <v>7</v>
      </c>
      <c r="D18" s="2"/>
      <c r="E18" s="2" t="s">
        <v>151</v>
      </c>
      <c r="F18" s="2" t="s">
        <v>152</v>
      </c>
      <c r="G18" s="2">
        <v>835</v>
      </c>
      <c r="H18" s="5">
        <v>810.6</v>
      </c>
      <c r="I18" s="5">
        <f t="shared" si="4"/>
        <v>97.077844311377248</v>
      </c>
      <c r="S18" s="3"/>
    </row>
    <row r="19" spans="2:23" x14ac:dyDescent="0.25">
      <c r="B19">
        <v>14</v>
      </c>
      <c r="C19" s="25" t="s">
        <v>26</v>
      </c>
      <c r="E19" s="2" t="s">
        <v>149</v>
      </c>
      <c r="F19" s="2" t="s">
        <v>160</v>
      </c>
      <c r="G19" s="29">
        <v>3461</v>
      </c>
      <c r="H19" s="5">
        <v>1045.6278</v>
      </c>
      <c r="I19" s="5">
        <f t="shared" si="4"/>
        <v>30.211724934989888</v>
      </c>
      <c r="S19" s="3"/>
    </row>
    <row r="20" spans="2:23" x14ac:dyDescent="0.25">
      <c r="B20">
        <v>15</v>
      </c>
      <c r="C20" s="25" t="s">
        <v>27</v>
      </c>
      <c r="E20" s="2" t="s">
        <v>158</v>
      </c>
      <c r="F20" s="2" t="s">
        <v>161</v>
      </c>
      <c r="G20" s="29">
        <v>1393</v>
      </c>
      <c r="H20" s="5">
        <v>1333</v>
      </c>
      <c r="I20" s="5">
        <f t="shared" si="4"/>
        <v>95.692749461593678</v>
      </c>
      <c r="S20" s="3"/>
    </row>
    <row r="21" spans="2:23" x14ac:dyDescent="0.25">
      <c r="B21">
        <v>16</v>
      </c>
      <c r="C21" s="26" t="s">
        <v>41</v>
      </c>
      <c r="E21" s="2" t="s">
        <v>146</v>
      </c>
      <c r="F21" s="2" t="s">
        <v>154</v>
      </c>
      <c r="G21" s="27">
        <v>19280</v>
      </c>
      <c r="H21" s="5">
        <v>9416.2999999999993</v>
      </c>
      <c r="I21" s="5">
        <f t="shared" si="4"/>
        <v>48.839730290456423</v>
      </c>
      <c r="S21" s="3"/>
    </row>
    <row r="22" spans="2:23" x14ac:dyDescent="0.25">
      <c r="B22">
        <v>17</v>
      </c>
      <c r="C22" s="55" t="s">
        <v>33</v>
      </c>
      <c r="E22" s="2" t="s">
        <v>151</v>
      </c>
      <c r="F22" s="2" t="s">
        <v>152</v>
      </c>
      <c r="G22" s="29">
        <v>2797</v>
      </c>
      <c r="H22" s="5">
        <v>2457</v>
      </c>
      <c r="I22" s="5">
        <f t="shared" si="4"/>
        <v>87.844118698605655</v>
      </c>
      <c r="J22" s="5">
        <v>1687</v>
      </c>
      <c r="K22" s="5">
        <v>1110</v>
      </c>
      <c r="L22" s="5">
        <v>340</v>
      </c>
      <c r="M22" s="5">
        <f t="shared" ref="M22" si="5">K22-L22</f>
        <v>770</v>
      </c>
      <c r="N22" s="42">
        <f t="shared" ref="N22" si="6">J22+M22</f>
        <v>2457</v>
      </c>
      <c r="Q22" s="5">
        <v>2217468</v>
      </c>
      <c r="R22" s="5">
        <v>1839559</v>
      </c>
      <c r="S22" s="5">
        <f t="shared" ref="S22" si="7">Q22-R22</f>
        <v>377909</v>
      </c>
      <c r="T22" s="5">
        <f t="shared" ref="T22:T27" si="8">S22*900</f>
        <v>340118100</v>
      </c>
      <c r="U22" s="37">
        <f t="shared" ref="U22:U29" si="9">T22/1000000</f>
        <v>340.11810000000003</v>
      </c>
    </row>
    <row r="23" spans="2:23" x14ac:dyDescent="0.25">
      <c r="B23">
        <v>18</v>
      </c>
      <c r="C23" s="57" t="s">
        <v>36</v>
      </c>
      <c r="E23" s="2" t="s">
        <v>151</v>
      </c>
      <c r="F23" s="2" t="s">
        <v>162</v>
      </c>
      <c r="G23" s="27">
        <v>21243</v>
      </c>
      <c r="H23" s="5">
        <v>15254</v>
      </c>
      <c r="I23" s="5">
        <f t="shared" si="4"/>
        <v>71.807183542814101</v>
      </c>
      <c r="J23" s="5">
        <v>5750</v>
      </c>
      <c r="K23" s="5">
        <v>15493</v>
      </c>
      <c r="L23" s="5">
        <v>5989</v>
      </c>
      <c r="M23" s="5">
        <f t="shared" ref="M23" si="10">K23-L23</f>
        <v>9504</v>
      </c>
      <c r="N23" s="42">
        <f t="shared" ref="N23" si="11">J23+M23</f>
        <v>15254</v>
      </c>
      <c r="Q23" s="5">
        <v>73078500</v>
      </c>
      <c r="R23" s="5">
        <v>66423607</v>
      </c>
      <c r="S23" s="5">
        <f t="shared" ref="S23" si="12">Q23-R23</f>
        <v>6654893</v>
      </c>
      <c r="T23" s="5">
        <f t="shared" si="8"/>
        <v>5989403700</v>
      </c>
      <c r="U23" s="37">
        <f t="shared" si="9"/>
        <v>5989.4036999999998</v>
      </c>
    </row>
    <row r="24" spans="2:23" x14ac:dyDescent="0.25">
      <c r="B24">
        <v>19</v>
      </c>
      <c r="C24" s="58" t="s">
        <v>35</v>
      </c>
      <c r="E24" s="2" t="s">
        <v>149</v>
      </c>
      <c r="F24" s="2" t="s">
        <v>163</v>
      </c>
      <c r="G24" s="27">
        <v>17211</v>
      </c>
      <c r="H24" s="5">
        <v>7794</v>
      </c>
      <c r="I24" s="5">
        <f t="shared" si="4"/>
        <v>45.284992156179186</v>
      </c>
      <c r="J24" s="5">
        <v>3094</v>
      </c>
      <c r="K24" s="5">
        <v>14101</v>
      </c>
      <c r="L24" s="5">
        <v>9401</v>
      </c>
      <c r="M24" s="5">
        <f t="shared" ref="M24" si="13">K24-L24</f>
        <v>4700</v>
      </c>
      <c r="N24" s="42">
        <f t="shared" ref="N24" si="14">J24+M24</f>
        <v>7794</v>
      </c>
      <c r="Q24" s="5">
        <v>64693010</v>
      </c>
      <c r="R24" s="5">
        <v>54247408</v>
      </c>
      <c r="S24" s="5">
        <f t="shared" ref="S24" si="15">Q24-R24</f>
        <v>10445602</v>
      </c>
      <c r="T24" s="5">
        <f t="shared" si="8"/>
        <v>9401041800</v>
      </c>
      <c r="U24" s="37">
        <f t="shared" si="9"/>
        <v>9401.0418000000009</v>
      </c>
    </row>
    <row r="25" spans="2:23" x14ac:dyDescent="0.25">
      <c r="B25">
        <v>20</v>
      </c>
      <c r="C25" s="58" t="s">
        <v>40</v>
      </c>
      <c r="D25" s="3"/>
      <c r="E25" s="5" t="s">
        <v>146</v>
      </c>
      <c r="F25" s="5" t="s">
        <v>164</v>
      </c>
      <c r="G25" s="27">
        <v>17600</v>
      </c>
      <c r="H25" s="5">
        <v>10667</v>
      </c>
      <c r="I25" s="5">
        <f t="shared" si="4"/>
        <v>60.607954545454547</v>
      </c>
      <c r="J25" s="5">
        <v>4495</v>
      </c>
      <c r="K25" s="5">
        <v>13105</v>
      </c>
      <c r="L25" s="5">
        <v>6933</v>
      </c>
      <c r="M25" s="5">
        <f t="shared" ref="M25:M29" si="16">K25-L25</f>
        <v>6172</v>
      </c>
      <c r="N25" s="42">
        <f t="shared" ref="N25:N27" si="17">J25+M25</f>
        <v>10667</v>
      </c>
      <c r="Q25" s="5">
        <v>47704056</v>
      </c>
      <c r="R25" s="5">
        <v>40000138</v>
      </c>
      <c r="S25" s="5">
        <f t="shared" ref="S25" si="18">Q25-R25</f>
        <v>7703918</v>
      </c>
      <c r="T25" s="5">
        <f t="shared" si="8"/>
        <v>6933526200</v>
      </c>
      <c r="U25" s="37">
        <f t="shared" si="9"/>
        <v>6933.5262000000002</v>
      </c>
    </row>
    <row r="26" spans="2:23" x14ac:dyDescent="0.25">
      <c r="B26">
        <v>21</v>
      </c>
      <c r="C26" s="55" t="s">
        <v>37</v>
      </c>
      <c r="E26" s="2" t="s">
        <v>149</v>
      </c>
      <c r="F26" s="2" t="s">
        <v>165</v>
      </c>
      <c r="G26" s="29">
        <v>2298.5</v>
      </c>
      <c r="H26" s="5">
        <v>1921</v>
      </c>
      <c r="I26" s="5">
        <f t="shared" si="4"/>
        <v>83.576245377420051</v>
      </c>
      <c r="J26" s="5">
        <v>949</v>
      </c>
      <c r="K26" s="5">
        <v>1333</v>
      </c>
      <c r="L26" s="5">
        <v>361</v>
      </c>
      <c r="M26" s="5">
        <f t="shared" si="16"/>
        <v>972</v>
      </c>
      <c r="N26" s="42">
        <f t="shared" si="17"/>
        <v>1921</v>
      </c>
      <c r="Q26" s="5">
        <v>7295704</v>
      </c>
      <c r="R26" s="5">
        <v>6893761</v>
      </c>
      <c r="S26" s="5">
        <f t="shared" ref="S26" si="19">Q26-R26</f>
        <v>401943</v>
      </c>
      <c r="T26" s="5">
        <f t="shared" si="8"/>
        <v>361748700</v>
      </c>
      <c r="U26" s="37">
        <f t="shared" si="9"/>
        <v>361.74869999999999</v>
      </c>
    </row>
    <row r="27" spans="2:23" x14ac:dyDescent="0.25">
      <c r="B27">
        <v>22</v>
      </c>
      <c r="C27" s="59" t="s">
        <v>38</v>
      </c>
      <c r="D27" s="10"/>
      <c r="E27" s="2" t="s">
        <v>149</v>
      </c>
      <c r="F27" s="2" t="s">
        <v>163</v>
      </c>
      <c r="G27" s="15">
        <v>284</v>
      </c>
      <c r="H27" s="15">
        <v>210</v>
      </c>
      <c r="I27" s="13">
        <f t="shared" si="4"/>
        <v>73.943661971830991</v>
      </c>
      <c r="J27" s="14">
        <v>197</v>
      </c>
      <c r="K27" s="14">
        <v>35</v>
      </c>
      <c r="L27" s="5">
        <v>22</v>
      </c>
      <c r="M27" s="5">
        <f t="shared" si="16"/>
        <v>13</v>
      </c>
      <c r="N27" s="42">
        <f t="shared" si="17"/>
        <v>210</v>
      </c>
      <c r="Q27" s="2">
        <v>107730</v>
      </c>
      <c r="R27" s="16">
        <v>83624</v>
      </c>
      <c r="S27" s="5">
        <f t="shared" ref="S27" si="20">Q27-R27</f>
        <v>24106</v>
      </c>
      <c r="T27" s="5">
        <f t="shared" si="8"/>
        <v>21695400</v>
      </c>
      <c r="U27" s="37">
        <f t="shared" si="9"/>
        <v>21.695399999999999</v>
      </c>
    </row>
    <row r="28" spans="2:23" x14ac:dyDescent="0.25">
      <c r="B28">
        <v>23</v>
      </c>
      <c r="C28" s="56" t="s">
        <v>34</v>
      </c>
      <c r="D28" s="14" t="s">
        <v>63</v>
      </c>
      <c r="E28" s="38" t="s">
        <v>146</v>
      </c>
      <c r="F28" s="38" t="s">
        <v>166</v>
      </c>
      <c r="G28" s="30">
        <v>385443</v>
      </c>
      <c r="H28" s="15">
        <v>91885</v>
      </c>
      <c r="I28" s="13">
        <f t="shared" si="4"/>
        <v>23.838803662279506</v>
      </c>
      <c r="J28" s="10"/>
      <c r="K28" s="15" t="e">
        <f>#REF!+#REF!</f>
        <v>#REF!</v>
      </c>
      <c r="L28" s="15" t="e">
        <f>#REF!+#REF!</f>
        <v>#REF!</v>
      </c>
      <c r="M28" s="5" t="e">
        <f>K28-L28</f>
        <v>#REF!</v>
      </c>
      <c r="N28" s="42">
        <v>91885</v>
      </c>
      <c r="O28" s="10"/>
      <c r="Q28" s="2"/>
      <c r="R28" s="16"/>
      <c r="S28" s="2"/>
      <c r="T28" s="5"/>
      <c r="U28" s="37"/>
    </row>
    <row r="29" spans="2:23" x14ac:dyDescent="0.25">
      <c r="B29">
        <v>24</v>
      </c>
      <c r="C29" s="56" t="s">
        <v>39</v>
      </c>
      <c r="D29" s="10"/>
      <c r="E29" s="38" t="s">
        <v>158</v>
      </c>
      <c r="F29" s="38" t="s">
        <v>167</v>
      </c>
      <c r="G29" s="30">
        <v>15839</v>
      </c>
      <c r="H29" s="15">
        <v>10910</v>
      </c>
      <c r="I29" s="13">
        <f t="shared" ref="I29:I34" si="21">H29*100/G29</f>
        <v>68.880611149693792</v>
      </c>
      <c r="J29" s="15">
        <v>4356</v>
      </c>
      <c r="K29" s="15">
        <v>11473</v>
      </c>
      <c r="L29" s="15">
        <v>4919</v>
      </c>
      <c r="M29" s="5">
        <f t="shared" si="16"/>
        <v>6554</v>
      </c>
      <c r="N29" s="42">
        <f>J29+M29</f>
        <v>10910</v>
      </c>
      <c r="O29" s="10"/>
      <c r="Q29" s="5">
        <v>57576636</v>
      </c>
      <c r="R29" s="5">
        <v>52110771</v>
      </c>
      <c r="S29" s="5">
        <f>Q29-R29</f>
        <v>5465865</v>
      </c>
      <c r="T29" s="5">
        <f>S29*900</f>
        <v>4919278500</v>
      </c>
      <c r="U29" s="37">
        <f t="shared" si="9"/>
        <v>4919.2785000000003</v>
      </c>
    </row>
    <row r="30" spans="2:23" x14ac:dyDescent="0.25">
      <c r="B30">
        <v>25</v>
      </c>
      <c r="C30" s="26" t="s">
        <v>50</v>
      </c>
      <c r="D30" s="10"/>
      <c r="E30" s="38" t="s">
        <v>158</v>
      </c>
      <c r="F30" s="38" t="s">
        <v>168</v>
      </c>
      <c r="G30" s="30">
        <v>38416</v>
      </c>
      <c r="H30" s="15">
        <v>27230</v>
      </c>
      <c r="I30" s="13">
        <f t="shared" si="21"/>
        <v>70.881924198250729</v>
      </c>
      <c r="J30" s="15"/>
      <c r="K30" s="15"/>
      <c r="L30" s="15"/>
    </row>
    <row r="31" spans="2:23" x14ac:dyDescent="0.25">
      <c r="B31">
        <v>26</v>
      </c>
      <c r="C31" s="26" t="s">
        <v>49</v>
      </c>
      <c r="D31" s="15"/>
      <c r="E31" s="39" t="s">
        <v>127</v>
      </c>
      <c r="F31" s="39" t="s">
        <v>169</v>
      </c>
      <c r="G31" s="30">
        <v>62508</v>
      </c>
      <c r="H31" s="15">
        <v>57404</v>
      </c>
      <c r="I31" s="13">
        <f t="shared" si="21"/>
        <v>91.83464516541882</v>
      </c>
      <c r="J31" s="15"/>
      <c r="K31" s="15"/>
    </row>
    <row r="32" spans="2:23" x14ac:dyDescent="0.25">
      <c r="B32">
        <v>27</v>
      </c>
      <c r="C32" s="26" t="s">
        <v>52</v>
      </c>
      <c r="D32" s="15"/>
      <c r="E32" s="39" t="s">
        <v>127</v>
      </c>
      <c r="F32" s="39" t="s">
        <v>169</v>
      </c>
      <c r="G32" s="30">
        <v>51701</v>
      </c>
      <c r="H32" s="15">
        <v>34284</v>
      </c>
      <c r="I32" s="13">
        <f t="shared" si="21"/>
        <v>66.312063596448809</v>
      </c>
      <c r="J32" s="15"/>
      <c r="K32" s="15"/>
      <c r="L32" s="15"/>
      <c r="S32" s="3"/>
      <c r="T32" s="3"/>
      <c r="U32" s="3"/>
      <c r="V32" s="3"/>
      <c r="W32" s="3"/>
    </row>
    <row r="33" spans="2:23" x14ac:dyDescent="0.25">
      <c r="B33">
        <v>28</v>
      </c>
      <c r="C33" s="26" t="s">
        <v>53</v>
      </c>
      <c r="D33" s="15"/>
      <c r="E33" s="39" t="s">
        <v>127</v>
      </c>
      <c r="F33" s="39" t="s">
        <v>170</v>
      </c>
      <c r="G33" s="30">
        <v>26697</v>
      </c>
      <c r="H33" s="5">
        <v>13127</v>
      </c>
      <c r="I33" s="13">
        <f t="shared" si="21"/>
        <v>49.17031876240776</v>
      </c>
      <c r="J33"/>
      <c r="K33"/>
      <c r="L33" s="15"/>
      <c r="Q33" s="3"/>
      <c r="S33" s="3"/>
      <c r="T33" s="3"/>
      <c r="U33" s="3"/>
      <c r="V33" s="3"/>
      <c r="W33" s="3"/>
    </row>
    <row r="34" spans="2:23" x14ac:dyDescent="0.25">
      <c r="B34">
        <v>29</v>
      </c>
      <c r="C34" s="26" t="s">
        <v>51</v>
      </c>
      <c r="D34" s="15"/>
      <c r="E34" s="39" t="s">
        <v>151</v>
      </c>
      <c r="F34" s="39" t="s">
        <v>171</v>
      </c>
      <c r="G34" s="30">
        <v>37066</v>
      </c>
      <c r="H34" s="5">
        <v>35907</v>
      </c>
      <c r="I34" s="13">
        <f t="shared" si="21"/>
        <v>96.873145200453251</v>
      </c>
      <c r="J34"/>
      <c r="K34"/>
      <c r="L34" s="11"/>
      <c r="Q34" s="3"/>
      <c r="S34" s="3"/>
      <c r="T34" s="3"/>
      <c r="U34" s="3"/>
      <c r="V34" s="3"/>
      <c r="W34" s="3"/>
    </row>
    <row r="35" spans="2:23" x14ac:dyDescent="0.25">
      <c r="B35">
        <v>30</v>
      </c>
      <c r="C35" s="26" t="s">
        <v>47</v>
      </c>
      <c r="D35" s="15"/>
      <c r="E35" s="39" t="s">
        <v>151</v>
      </c>
      <c r="F35" s="39" t="s">
        <v>152</v>
      </c>
      <c r="G35" s="30">
        <v>120410</v>
      </c>
      <c r="H35" s="5">
        <v>93584</v>
      </c>
      <c r="I35" s="13">
        <f t="shared" ref="I35:I62" si="22">H35*100/G35</f>
        <v>77.721119508346476</v>
      </c>
      <c r="J35" s="3"/>
      <c r="K35" s="3"/>
      <c r="L35" s="10"/>
      <c r="Q35" s="3"/>
      <c r="S35" s="3"/>
      <c r="T35" s="3"/>
      <c r="U35" s="3"/>
      <c r="V35" s="3"/>
      <c r="W35" s="3"/>
    </row>
    <row r="36" spans="2:23" x14ac:dyDescent="0.25">
      <c r="B36">
        <v>31</v>
      </c>
      <c r="C36" s="26" t="s">
        <v>48</v>
      </c>
      <c r="D36" s="10"/>
      <c r="E36" s="38" t="s">
        <v>146</v>
      </c>
      <c r="F36" s="38" t="s">
        <v>172</v>
      </c>
      <c r="G36" s="30">
        <v>153571</v>
      </c>
      <c r="H36" s="5">
        <v>78397</v>
      </c>
      <c r="I36" s="13">
        <f t="shared" si="22"/>
        <v>51.049351765632835</v>
      </c>
      <c r="J36"/>
      <c r="K36" s="3"/>
      <c r="L36" s="11"/>
      <c r="S36" s="3"/>
      <c r="T36" s="3"/>
      <c r="U36" s="3"/>
      <c r="V36" s="3"/>
      <c r="W36" s="3"/>
    </row>
    <row r="37" spans="2:23" x14ac:dyDescent="0.25">
      <c r="B37">
        <v>32</v>
      </c>
      <c r="C37" s="26" t="s">
        <v>54</v>
      </c>
      <c r="D37" s="10"/>
      <c r="E37" s="38" t="s">
        <v>146</v>
      </c>
      <c r="F37" s="2" t="s">
        <v>231</v>
      </c>
      <c r="G37" s="30">
        <v>33689</v>
      </c>
      <c r="H37" s="5">
        <v>22579</v>
      </c>
      <c r="I37" s="13">
        <f t="shared" si="22"/>
        <v>67.021876576924214</v>
      </c>
      <c r="J37"/>
      <c r="K37" s="3"/>
      <c r="L37" s="11"/>
      <c r="S37" s="3"/>
      <c r="T37" s="3"/>
      <c r="U37" s="3"/>
      <c r="V37" s="3"/>
      <c r="W37" s="3"/>
    </row>
    <row r="38" spans="2:23" x14ac:dyDescent="0.25">
      <c r="C38" s="8" t="s">
        <v>65</v>
      </c>
      <c r="D38" s="10"/>
      <c r="E38" s="38"/>
      <c r="G38" s="34">
        <f>SUM(G39:G47)</f>
        <v>117453.9</v>
      </c>
      <c r="H38"/>
      <c r="I38" s="13"/>
      <c r="J38"/>
      <c r="K38"/>
      <c r="L38" s="10"/>
      <c r="S38" s="3"/>
      <c r="T38" s="3"/>
      <c r="U38" s="3"/>
      <c r="V38" s="3"/>
      <c r="W38" s="3"/>
    </row>
    <row r="39" spans="2:23" x14ac:dyDescent="0.25">
      <c r="B39">
        <v>33</v>
      </c>
      <c r="C39" s="2">
        <v>1</v>
      </c>
      <c r="D39" s="22" t="s">
        <v>66</v>
      </c>
      <c r="E39" s="38" t="s">
        <v>146</v>
      </c>
      <c r="F39" s="2" t="s">
        <v>173</v>
      </c>
      <c r="G39" s="31">
        <v>1298</v>
      </c>
      <c r="H39" s="5">
        <v>489</v>
      </c>
      <c r="I39" s="13">
        <f t="shared" si="22"/>
        <v>37.673343605546997</v>
      </c>
      <c r="J39"/>
      <c r="K39"/>
      <c r="L39" s="10"/>
      <c r="Q39" s="6"/>
      <c r="S39" s="3"/>
      <c r="T39" s="3"/>
      <c r="U39" s="3"/>
      <c r="V39" s="3"/>
      <c r="W39" s="3"/>
    </row>
    <row r="40" spans="2:23" x14ac:dyDescent="0.25">
      <c r="B40">
        <v>34</v>
      </c>
      <c r="C40" s="2">
        <v>2</v>
      </c>
      <c r="D40" s="14" t="s">
        <v>67</v>
      </c>
      <c r="E40" s="38" t="s">
        <v>146</v>
      </c>
      <c r="F40" s="2" t="s">
        <v>174</v>
      </c>
      <c r="G40" s="15">
        <v>953.6</v>
      </c>
      <c r="H40" s="38">
        <v>235</v>
      </c>
      <c r="I40" s="13">
        <f t="shared" si="22"/>
        <v>24.643456375838927</v>
      </c>
      <c r="J40" s="10"/>
      <c r="K40" s="10"/>
      <c r="L40" s="10"/>
      <c r="S40" s="3"/>
      <c r="T40" s="3"/>
      <c r="U40" s="3"/>
      <c r="V40" s="3"/>
      <c r="W40" s="3"/>
    </row>
    <row r="41" spans="2:23" x14ac:dyDescent="0.25">
      <c r="B41">
        <v>35</v>
      </c>
      <c r="C41" s="2">
        <v>3</v>
      </c>
      <c r="D41" s="23" t="s">
        <v>68</v>
      </c>
      <c r="E41" s="38" t="s">
        <v>146</v>
      </c>
      <c r="F41" s="2" t="s">
        <v>174</v>
      </c>
      <c r="G41" s="31">
        <v>1826.3</v>
      </c>
      <c r="H41" s="38">
        <v>382</v>
      </c>
      <c r="I41" s="13">
        <f t="shared" si="22"/>
        <v>20.916607348190329</v>
      </c>
      <c r="J41" s="10"/>
      <c r="K41" s="10"/>
      <c r="L41" s="10"/>
      <c r="Q41" s="6"/>
      <c r="S41" s="3"/>
      <c r="T41" s="3"/>
      <c r="U41" s="3"/>
      <c r="V41" s="3"/>
      <c r="W41" s="3"/>
    </row>
    <row r="42" spans="2:23" x14ac:dyDescent="0.25">
      <c r="B42">
        <v>36</v>
      </c>
      <c r="C42" s="2">
        <v>4</v>
      </c>
      <c r="D42" s="21" t="s">
        <v>69</v>
      </c>
      <c r="E42" s="38" t="s">
        <v>146</v>
      </c>
      <c r="F42" s="2" t="s">
        <v>173</v>
      </c>
      <c r="G42" s="30">
        <v>16753</v>
      </c>
      <c r="H42" s="38">
        <v>3913</v>
      </c>
      <c r="I42" s="13">
        <f t="shared" si="22"/>
        <v>23.357010684653496</v>
      </c>
      <c r="J42" s="10"/>
      <c r="K42" s="10"/>
      <c r="L42" s="10"/>
      <c r="S42" s="3"/>
      <c r="T42" s="3"/>
      <c r="U42" s="3"/>
      <c r="V42" s="3"/>
      <c r="W42" s="3"/>
    </row>
    <row r="43" spans="2:23" x14ac:dyDescent="0.25">
      <c r="B43">
        <v>37</v>
      </c>
      <c r="C43" s="2">
        <v>5</v>
      </c>
      <c r="D43" s="23" t="s">
        <v>70</v>
      </c>
      <c r="E43" s="38" t="s">
        <v>146</v>
      </c>
      <c r="F43" s="2" t="s">
        <v>175</v>
      </c>
      <c r="G43" s="31">
        <v>3323</v>
      </c>
      <c r="H43" s="38">
        <v>1313</v>
      </c>
      <c r="I43" s="13">
        <f t="shared" si="22"/>
        <v>39.512488715016552</v>
      </c>
      <c r="J43" s="10"/>
      <c r="K43" s="10"/>
      <c r="L43" s="10"/>
      <c r="S43" s="3"/>
      <c r="T43" s="3"/>
      <c r="U43" s="3"/>
      <c r="V43" s="3"/>
      <c r="W43" s="3"/>
    </row>
    <row r="44" spans="2:23" x14ac:dyDescent="0.25">
      <c r="B44">
        <v>38</v>
      </c>
      <c r="C44" s="2">
        <v>6</v>
      </c>
      <c r="D44" s="20" t="s">
        <v>71</v>
      </c>
      <c r="E44" s="38" t="s">
        <v>146</v>
      </c>
      <c r="F44" s="2" t="s">
        <v>175</v>
      </c>
      <c r="G44" s="30">
        <v>21416</v>
      </c>
      <c r="H44" s="38">
        <v>4994</v>
      </c>
      <c r="I44" s="13">
        <f t="shared" si="22"/>
        <v>23.319013821441914</v>
      </c>
      <c r="J44" s="10"/>
      <c r="K44" s="10"/>
      <c r="L44" s="10"/>
    </row>
    <row r="45" spans="2:23" x14ac:dyDescent="0.25">
      <c r="B45">
        <v>39</v>
      </c>
      <c r="C45" s="2">
        <v>7</v>
      </c>
      <c r="D45" s="40" t="s">
        <v>72</v>
      </c>
      <c r="E45" s="38" t="s">
        <v>146</v>
      </c>
      <c r="F45" s="2" t="s">
        <v>175</v>
      </c>
      <c r="G45" s="30">
        <v>60190</v>
      </c>
      <c r="H45" s="38">
        <v>18592</v>
      </c>
      <c r="I45" s="13">
        <f t="shared" si="22"/>
        <v>30.888851968765575</v>
      </c>
      <c r="J45" s="10"/>
      <c r="K45" s="10"/>
    </row>
    <row r="46" spans="2:23" x14ac:dyDescent="0.25">
      <c r="B46">
        <v>40</v>
      </c>
      <c r="C46" s="2">
        <v>8</v>
      </c>
      <c r="D46" s="23" t="s">
        <v>73</v>
      </c>
      <c r="E46" s="38" t="s">
        <v>146</v>
      </c>
      <c r="F46" s="2" t="s">
        <v>175</v>
      </c>
      <c r="G46" s="29">
        <v>2247</v>
      </c>
      <c r="H46" s="5">
        <v>1549.6</v>
      </c>
      <c r="I46" s="13">
        <f t="shared" si="22"/>
        <v>68.963061860258122</v>
      </c>
    </row>
    <row r="47" spans="2:23" x14ac:dyDescent="0.25">
      <c r="B47">
        <v>41</v>
      </c>
      <c r="C47" s="2">
        <v>9</v>
      </c>
      <c r="D47" s="40" t="s">
        <v>74</v>
      </c>
      <c r="E47" s="38" t="s">
        <v>146</v>
      </c>
      <c r="F47" s="2" t="s">
        <v>176</v>
      </c>
      <c r="G47" s="27">
        <v>9447</v>
      </c>
      <c r="H47" s="5">
        <v>3532</v>
      </c>
      <c r="I47" s="13">
        <f t="shared" si="22"/>
        <v>37.387530432941674</v>
      </c>
    </row>
    <row r="48" spans="2:23" x14ac:dyDescent="0.25">
      <c r="C48" s="8" t="s">
        <v>81</v>
      </c>
      <c r="E48"/>
      <c r="G48" s="34">
        <f>SUM(G49:G53)</f>
        <v>78360.299999999988</v>
      </c>
      <c r="H48" s="5">
        <f>SUM(H49:H53)</f>
        <v>18067.5</v>
      </c>
      <c r="I48" s="13">
        <f t="shared" si="22"/>
        <v>23.056956137227655</v>
      </c>
    </row>
    <row r="49" spans="2:21" x14ac:dyDescent="0.25">
      <c r="B49">
        <v>42</v>
      </c>
      <c r="C49" s="2">
        <v>1</v>
      </c>
      <c r="D49" s="24" t="s">
        <v>82</v>
      </c>
      <c r="E49" s="38" t="s">
        <v>146</v>
      </c>
      <c r="F49" s="2" t="s">
        <v>175</v>
      </c>
      <c r="G49" s="33">
        <v>7297.4</v>
      </c>
      <c r="H49" s="5">
        <v>1185</v>
      </c>
      <c r="I49" s="13">
        <f t="shared" si="22"/>
        <v>16.238660344780335</v>
      </c>
    </row>
    <row r="50" spans="2:21" x14ac:dyDescent="0.25">
      <c r="B50">
        <v>42</v>
      </c>
      <c r="C50" s="2">
        <v>2</v>
      </c>
      <c r="D50" s="21" t="s">
        <v>232</v>
      </c>
      <c r="E50" s="38" t="s">
        <v>146</v>
      </c>
      <c r="F50" s="2" t="s">
        <v>175</v>
      </c>
      <c r="G50" s="32">
        <v>10680</v>
      </c>
      <c r="H50" s="5">
        <v>1958</v>
      </c>
      <c r="I50" s="13">
        <f t="shared" si="22"/>
        <v>18.333333333333332</v>
      </c>
    </row>
    <row r="51" spans="2:21" x14ac:dyDescent="0.25">
      <c r="B51">
        <v>42</v>
      </c>
      <c r="C51" s="2">
        <v>3</v>
      </c>
      <c r="D51" s="21" t="s">
        <v>83</v>
      </c>
      <c r="E51" s="38" t="s">
        <v>146</v>
      </c>
      <c r="F51" s="2" t="s">
        <v>175</v>
      </c>
      <c r="G51" s="32">
        <v>23124</v>
      </c>
      <c r="H51" s="5">
        <v>8507</v>
      </c>
      <c r="I51" s="13">
        <f t="shared" si="22"/>
        <v>36.788617886178862</v>
      </c>
    </row>
    <row r="52" spans="2:21" x14ac:dyDescent="0.25">
      <c r="B52">
        <v>42</v>
      </c>
      <c r="C52" s="2">
        <v>4</v>
      </c>
      <c r="D52" s="21" t="s">
        <v>84</v>
      </c>
      <c r="E52" s="38" t="s">
        <v>146</v>
      </c>
      <c r="F52" s="2" t="s">
        <v>177</v>
      </c>
      <c r="G52" s="32">
        <v>27675</v>
      </c>
      <c r="H52" s="5">
        <v>5086</v>
      </c>
      <c r="I52" s="13">
        <f t="shared" si="22"/>
        <v>18.377597109304425</v>
      </c>
    </row>
    <row r="53" spans="2:21" x14ac:dyDescent="0.25">
      <c r="B53">
        <v>42</v>
      </c>
      <c r="C53" s="2">
        <v>5</v>
      </c>
      <c r="D53" s="21" t="s">
        <v>85</v>
      </c>
      <c r="E53" s="38" t="s">
        <v>146</v>
      </c>
      <c r="F53" s="2" t="s">
        <v>177</v>
      </c>
      <c r="G53" s="32">
        <v>9583.9</v>
      </c>
      <c r="H53" s="5">
        <v>1331.5</v>
      </c>
      <c r="I53" s="13">
        <f t="shared" si="22"/>
        <v>13.89309153893509</v>
      </c>
    </row>
    <row r="54" spans="2:21" x14ac:dyDescent="0.25">
      <c r="C54" s="8" t="s">
        <v>86</v>
      </c>
      <c r="D54" s="2"/>
      <c r="E54"/>
      <c r="G54" s="34">
        <f>SUM(G55:G57)</f>
        <v>18918.099999999999</v>
      </c>
      <c r="H54" s="5">
        <f>SUM(H55:H57)</f>
        <v>6748.7</v>
      </c>
      <c r="I54" s="13">
        <f t="shared" si="22"/>
        <v>35.673244141853573</v>
      </c>
    </row>
    <row r="55" spans="2:21" x14ac:dyDescent="0.25">
      <c r="B55">
        <v>43</v>
      </c>
      <c r="D55" s="21" t="s">
        <v>87</v>
      </c>
      <c r="E55" s="38" t="s">
        <v>146</v>
      </c>
      <c r="F55" s="2" t="s">
        <v>175</v>
      </c>
      <c r="G55" s="32">
        <v>12395</v>
      </c>
      <c r="H55" s="5">
        <v>4305.7</v>
      </c>
      <c r="I55" s="13">
        <f t="shared" si="22"/>
        <v>34.737394110528442</v>
      </c>
    </row>
    <row r="56" spans="2:21" x14ac:dyDescent="0.25">
      <c r="B56">
        <v>44</v>
      </c>
      <c r="D56" s="24" t="s">
        <v>88</v>
      </c>
      <c r="E56" s="38" t="s">
        <v>146</v>
      </c>
      <c r="F56" s="2" t="s">
        <v>175</v>
      </c>
      <c r="G56" s="33">
        <v>4075.1</v>
      </c>
      <c r="H56" s="5">
        <v>1478</v>
      </c>
      <c r="I56" s="13">
        <f t="shared" si="22"/>
        <v>36.26904861230399</v>
      </c>
      <c r="Q56" s="3"/>
      <c r="R56" s="3"/>
    </row>
    <row r="57" spans="2:21" x14ac:dyDescent="0.25">
      <c r="B57">
        <v>45</v>
      </c>
      <c r="D57" s="24" t="s">
        <v>89</v>
      </c>
      <c r="E57" s="38" t="s">
        <v>146</v>
      </c>
      <c r="F57" s="2" t="s">
        <v>175</v>
      </c>
      <c r="G57" s="33">
        <v>2448</v>
      </c>
      <c r="H57" s="5">
        <v>965</v>
      </c>
      <c r="I57" s="13">
        <f t="shared" si="22"/>
        <v>39.419934640522875</v>
      </c>
      <c r="Q57" s="3"/>
      <c r="R57" s="3"/>
    </row>
    <row r="58" spans="2:21" x14ac:dyDescent="0.25">
      <c r="B58">
        <v>46</v>
      </c>
      <c r="C58" s="8" t="s">
        <v>90</v>
      </c>
      <c r="D58" s="2" t="s">
        <v>91</v>
      </c>
      <c r="E58" s="38" t="s">
        <v>146</v>
      </c>
      <c r="F58" s="2" t="s">
        <v>175</v>
      </c>
      <c r="G58" s="32">
        <v>112964</v>
      </c>
      <c r="H58" s="5">
        <v>26148</v>
      </c>
      <c r="I58" s="13">
        <f t="shared" si="22"/>
        <v>23.147197337204773</v>
      </c>
      <c r="Q58" s="3">
        <v>177147052</v>
      </c>
      <c r="R58" s="3">
        <v>173928822</v>
      </c>
      <c r="S58" s="3">
        <f>Q58-R58</f>
        <v>3218230</v>
      </c>
      <c r="T58" s="3">
        <f>S58*8100</f>
        <v>26067663000</v>
      </c>
      <c r="U58" s="3">
        <f>T58/1000000</f>
        <v>26067.663</v>
      </c>
    </row>
    <row r="59" spans="2:21" x14ac:dyDescent="0.25">
      <c r="B59">
        <v>47</v>
      </c>
      <c r="C59" s="8" t="s">
        <v>92</v>
      </c>
      <c r="E59" s="38" t="s">
        <v>146</v>
      </c>
      <c r="F59" s="2" t="s">
        <v>178</v>
      </c>
      <c r="G59" s="32">
        <v>27750</v>
      </c>
      <c r="H59" s="5">
        <v>17630</v>
      </c>
      <c r="I59" s="13">
        <f t="shared" si="22"/>
        <v>63.531531531531535</v>
      </c>
      <c r="Q59" s="3"/>
      <c r="R59" s="3"/>
      <c r="S59" s="3"/>
      <c r="T59" s="3"/>
      <c r="U59" s="3"/>
    </row>
    <row r="60" spans="2:21" x14ac:dyDescent="0.25">
      <c r="B60">
        <v>48</v>
      </c>
      <c r="C60" s="8" t="s">
        <v>93</v>
      </c>
      <c r="E60" s="38" t="s">
        <v>146</v>
      </c>
      <c r="F60" s="2" t="s">
        <v>166</v>
      </c>
      <c r="G60" s="32">
        <v>14755</v>
      </c>
      <c r="H60" s="5">
        <v>10451</v>
      </c>
      <c r="I60" s="13">
        <f t="shared" si="22"/>
        <v>70.830227041680786</v>
      </c>
      <c r="Q60" s="3"/>
      <c r="R60" s="3"/>
      <c r="S60" s="3"/>
      <c r="T60" s="3"/>
      <c r="U60" s="3"/>
    </row>
    <row r="61" spans="2:21" x14ac:dyDescent="0.25">
      <c r="B61">
        <v>49</v>
      </c>
      <c r="C61" s="8" t="s">
        <v>94</v>
      </c>
      <c r="E61" s="38" t="s">
        <v>146</v>
      </c>
      <c r="F61" s="2" t="s">
        <v>179</v>
      </c>
      <c r="G61" s="33">
        <v>2880.6</v>
      </c>
      <c r="H61" s="5">
        <v>1440.9</v>
      </c>
      <c r="I61" s="13">
        <f t="shared" si="22"/>
        <v>50.02082899395959</v>
      </c>
      <c r="Q61" s="3"/>
      <c r="R61" s="3"/>
      <c r="S61" s="3"/>
      <c r="T61" s="3"/>
      <c r="U61" s="3"/>
    </row>
    <row r="62" spans="2:21" x14ac:dyDescent="0.25">
      <c r="B62">
        <v>50</v>
      </c>
      <c r="C62" s="8" t="s">
        <v>95</v>
      </c>
      <c r="E62" s="38" t="s">
        <v>146</v>
      </c>
      <c r="F62" s="2" t="s">
        <v>155</v>
      </c>
      <c r="G62" s="33">
        <v>9550.2999999999993</v>
      </c>
      <c r="H62" s="5">
        <v>8261</v>
      </c>
      <c r="I62" s="5">
        <f t="shared" si="22"/>
        <v>86.499900526685039</v>
      </c>
      <c r="Q62" s="3"/>
      <c r="R62" s="3"/>
      <c r="S62" s="3"/>
      <c r="T62" s="3"/>
      <c r="U62" s="3"/>
    </row>
    <row r="63" spans="2:21" x14ac:dyDescent="0.25">
      <c r="C63" s="8" t="s">
        <v>96</v>
      </c>
      <c r="E63"/>
      <c r="G63" s="34">
        <f>SUM(G64:G82)</f>
        <v>109669.86</v>
      </c>
      <c r="H63" s="34">
        <f>SUM(H64:H82)</f>
        <v>56393.512199999997</v>
      </c>
      <c r="I63" s="34">
        <f>H63*100/G63</f>
        <v>51.421158192414943</v>
      </c>
      <c r="J63" s="42" t="s">
        <v>228</v>
      </c>
      <c r="K63" s="42" t="s">
        <v>229</v>
      </c>
      <c r="L63" s="42" t="s">
        <v>61</v>
      </c>
      <c r="M63" s="42" t="s">
        <v>13</v>
      </c>
      <c r="N63" s="42" t="s">
        <v>230</v>
      </c>
      <c r="Q63" s="3"/>
      <c r="R63" s="3"/>
      <c r="S63" s="3"/>
      <c r="T63" s="3"/>
      <c r="U63" s="3"/>
    </row>
    <row r="64" spans="2:21" x14ac:dyDescent="0.25">
      <c r="B64">
        <v>51</v>
      </c>
      <c r="C64" s="2">
        <v>1</v>
      </c>
      <c r="D64" s="55" t="s">
        <v>97</v>
      </c>
      <c r="E64" s="38" t="s">
        <v>180</v>
      </c>
      <c r="F64" s="38" t="s">
        <v>180</v>
      </c>
      <c r="G64" s="33">
        <v>3065</v>
      </c>
      <c r="H64" s="5">
        <v>1145.7207000000001</v>
      </c>
      <c r="I64" s="37">
        <f>H64*100/G64</f>
        <v>37.380773246329532</v>
      </c>
      <c r="J64" s="5">
        <v>1728996</v>
      </c>
      <c r="K64" s="5">
        <v>1587549</v>
      </c>
      <c r="L64" s="5">
        <f>J64-K64</f>
        <v>141447</v>
      </c>
      <c r="M64" s="5">
        <f>L64*8100</f>
        <v>1145720700</v>
      </c>
      <c r="N64" s="42">
        <f>M64/1000000</f>
        <v>1145.7207000000001</v>
      </c>
      <c r="Q64" s="3"/>
      <c r="R64" s="3"/>
      <c r="S64" s="3"/>
      <c r="T64" s="3"/>
      <c r="U64" s="3"/>
    </row>
    <row r="65" spans="2:18" x14ac:dyDescent="0.25">
      <c r="B65">
        <v>52</v>
      </c>
      <c r="C65" s="2">
        <v>2</v>
      </c>
      <c r="D65" s="55" t="s">
        <v>98</v>
      </c>
      <c r="E65" s="38" t="s">
        <v>180</v>
      </c>
      <c r="F65" s="38" t="s">
        <v>180</v>
      </c>
      <c r="G65" s="33">
        <v>6471</v>
      </c>
      <c r="H65" s="5">
        <v>2563.9416000000001</v>
      </c>
      <c r="I65" s="37">
        <f>H65*100/G65</f>
        <v>39.622030598052852</v>
      </c>
      <c r="J65" s="5">
        <v>14898618</v>
      </c>
      <c r="K65" s="5">
        <v>14582082</v>
      </c>
      <c r="L65" s="5">
        <f>J65-K65</f>
        <v>316536</v>
      </c>
      <c r="M65" s="5">
        <f>L65*8100</f>
        <v>2563941600</v>
      </c>
      <c r="N65" s="42">
        <f>M65/1000000</f>
        <v>2563.9416000000001</v>
      </c>
      <c r="Q65" s="3"/>
      <c r="R65" s="3"/>
    </row>
    <row r="66" spans="2:18" x14ac:dyDescent="0.25">
      <c r="B66">
        <v>53</v>
      </c>
      <c r="C66" s="2">
        <v>3</v>
      </c>
      <c r="D66" s="55" t="s">
        <v>99</v>
      </c>
      <c r="E66" s="38" t="s">
        <v>180</v>
      </c>
      <c r="F66" s="38" t="s">
        <v>180</v>
      </c>
      <c r="G66" s="33">
        <v>1224.3</v>
      </c>
      <c r="H66" s="5">
        <v>589.67999999999995</v>
      </c>
      <c r="I66" s="37">
        <f t="shared" ref="I66:I129" si="23">H66*100/G66</f>
        <v>48.164665523156089</v>
      </c>
      <c r="J66" s="5">
        <v>869484</v>
      </c>
      <c r="K66" s="5">
        <v>796684</v>
      </c>
      <c r="L66" s="5">
        <f>J66-K66</f>
        <v>72800</v>
      </c>
      <c r="M66" s="5">
        <f>L66*8100</f>
        <v>589680000</v>
      </c>
      <c r="N66" s="42">
        <f>M66/1000000</f>
        <v>589.67999999999995</v>
      </c>
      <c r="Q66" s="3"/>
      <c r="R66" s="3"/>
    </row>
    <row r="67" spans="2:18" x14ac:dyDescent="0.25">
      <c r="B67">
        <v>54</v>
      </c>
      <c r="C67" s="2">
        <v>4</v>
      </c>
      <c r="D67" s="55" t="s">
        <v>100</v>
      </c>
      <c r="E67" s="38" t="s">
        <v>180</v>
      </c>
      <c r="F67" s="38" t="s">
        <v>180</v>
      </c>
      <c r="G67" s="33">
        <v>1253.9000000000001</v>
      </c>
      <c r="H67" s="5">
        <v>1052.6274000000001</v>
      </c>
      <c r="I67" s="37">
        <f t="shared" si="23"/>
        <v>83.948273387032458</v>
      </c>
      <c r="J67" s="5">
        <v>509760</v>
      </c>
      <c r="K67" s="5">
        <v>379806</v>
      </c>
      <c r="L67" s="5">
        <f>J67-K67</f>
        <v>129954</v>
      </c>
      <c r="M67" s="5">
        <f>L67*8100</f>
        <v>1052627400</v>
      </c>
      <c r="N67" s="42">
        <f>M67/1000000</f>
        <v>1052.6274000000001</v>
      </c>
    </row>
    <row r="68" spans="2:18" x14ac:dyDescent="0.25">
      <c r="B68">
        <v>55</v>
      </c>
      <c r="C68" s="2">
        <v>5</v>
      </c>
      <c r="D68" s="55" t="s">
        <v>102</v>
      </c>
      <c r="E68" s="38" t="s">
        <v>180</v>
      </c>
      <c r="F68" s="38" t="s">
        <v>180</v>
      </c>
      <c r="G68" s="33">
        <v>3091.4</v>
      </c>
      <c r="H68" s="5">
        <v>2422.1835000000001</v>
      </c>
      <c r="I68" s="37">
        <f t="shared" si="23"/>
        <v>78.352316102736623</v>
      </c>
      <c r="J68" s="5">
        <v>3722166</v>
      </c>
      <c r="K68" s="5">
        <v>3423131</v>
      </c>
      <c r="L68" s="5">
        <f t="shared" ref="L68:L82" si="24">J68-K68</f>
        <v>299035</v>
      </c>
      <c r="M68" s="5">
        <f t="shared" ref="M68:M131" si="25">L68*8100</f>
        <v>2422183500</v>
      </c>
      <c r="N68" s="42">
        <f t="shared" ref="N68:N131" si="26">M68/1000000</f>
        <v>2422.1835000000001</v>
      </c>
    </row>
    <row r="69" spans="2:18" x14ac:dyDescent="0.25">
      <c r="B69">
        <v>56</v>
      </c>
      <c r="C69" s="2">
        <v>6</v>
      </c>
      <c r="D69" s="55" t="s">
        <v>103</v>
      </c>
      <c r="E69" s="38" t="s">
        <v>180</v>
      </c>
      <c r="F69" s="38" t="s">
        <v>180</v>
      </c>
      <c r="G69" s="33">
        <v>8199.9</v>
      </c>
      <c r="H69" s="5">
        <v>4356.4229999999998</v>
      </c>
      <c r="I69" s="37">
        <f t="shared" si="23"/>
        <v>53.127757655581163</v>
      </c>
      <c r="J69" s="5">
        <v>8428499</v>
      </c>
      <c r="K69" s="5">
        <v>7890669</v>
      </c>
      <c r="L69" s="5">
        <f t="shared" si="24"/>
        <v>537830</v>
      </c>
      <c r="M69" s="5">
        <f t="shared" si="25"/>
        <v>4356423000</v>
      </c>
      <c r="N69" s="42">
        <f t="shared" si="26"/>
        <v>4356.4229999999998</v>
      </c>
    </row>
    <row r="70" spans="2:18" x14ac:dyDescent="0.25">
      <c r="B70">
        <v>57</v>
      </c>
      <c r="C70" s="2">
        <v>7</v>
      </c>
      <c r="D70" s="55" t="s">
        <v>104</v>
      </c>
      <c r="E70" s="38" t="s">
        <v>180</v>
      </c>
      <c r="F70" s="38" t="s">
        <v>180</v>
      </c>
      <c r="G70" s="33">
        <v>8925.5</v>
      </c>
      <c r="H70" s="5">
        <v>3901.1057999999998</v>
      </c>
      <c r="I70" s="37">
        <f t="shared" si="23"/>
        <v>43.707420312587523</v>
      </c>
      <c r="J70" s="5">
        <v>19248564</v>
      </c>
      <c r="K70" s="5">
        <v>18766946</v>
      </c>
      <c r="L70" s="5">
        <f t="shared" si="24"/>
        <v>481618</v>
      </c>
      <c r="M70" s="5">
        <f t="shared" si="25"/>
        <v>3901105800</v>
      </c>
      <c r="N70" s="42">
        <f t="shared" si="26"/>
        <v>3901.1057999999998</v>
      </c>
    </row>
    <row r="71" spans="2:18" x14ac:dyDescent="0.25">
      <c r="B71">
        <v>58</v>
      </c>
      <c r="C71" s="2">
        <v>8</v>
      </c>
      <c r="D71" s="59" t="s">
        <v>105</v>
      </c>
      <c r="E71" s="38" t="s">
        <v>180</v>
      </c>
      <c r="F71" s="38" t="s">
        <v>180</v>
      </c>
      <c r="G71" s="5">
        <v>960.86</v>
      </c>
      <c r="H71" s="5">
        <v>428.35230000000001</v>
      </c>
      <c r="I71" s="37">
        <f t="shared" si="23"/>
        <v>44.580094914972008</v>
      </c>
      <c r="J71" s="5">
        <v>546560</v>
      </c>
      <c r="K71" s="5">
        <v>493677</v>
      </c>
      <c r="L71" s="5">
        <f t="shared" si="24"/>
        <v>52883</v>
      </c>
      <c r="M71" s="5">
        <f t="shared" si="25"/>
        <v>428352300</v>
      </c>
      <c r="N71" s="42">
        <f t="shared" si="26"/>
        <v>428.35230000000001</v>
      </c>
    </row>
    <row r="72" spans="2:18" x14ac:dyDescent="0.25">
      <c r="B72">
        <v>59</v>
      </c>
      <c r="C72" s="2">
        <v>9</v>
      </c>
      <c r="D72" s="55" t="s">
        <v>106</v>
      </c>
      <c r="E72" s="38" t="s">
        <v>180</v>
      </c>
      <c r="F72" s="38" t="s">
        <v>180</v>
      </c>
      <c r="G72" s="33">
        <v>3627.1</v>
      </c>
      <c r="H72" s="5">
        <v>1981.9647</v>
      </c>
      <c r="I72" s="37">
        <f t="shared" si="23"/>
        <v>54.64323288577652</v>
      </c>
      <c r="J72" s="5">
        <v>1762348</v>
      </c>
      <c r="K72" s="5">
        <v>1517661</v>
      </c>
      <c r="L72" s="5">
        <f t="shared" si="24"/>
        <v>244687</v>
      </c>
      <c r="M72" s="5">
        <f t="shared" si="25"/>
        <v>1981964700</v>
      </c>
      <c r="N72" s="42">
        <f t="shared" si="26"/>
        <v>1981.9647</v>
      </c>
    </row>
    <row r="73" spans="2:18" x14ac:dyDescent="0.25">
      <c r="B73">
        <v>60</v>
      </c>
      <c r="C73" s="2">
        <v>10</v>
      </c>
      <c r="D73" s="55" t="s">
        <v>101</v>
      </c>
      <c r="E73" s="38" t="s">
        <v>180</v>
      </c>
      <c r="F73" s="38" t="s">
        <v>180</v>
      </c>
      <c r="G73" s="33">
        <v>8238.5</v>
      </c>
      <c r="H73" s="5">
        <v>6397.5906000000004</v>
      </c>
      <c r="I73" s="37">
        <f t="shared" si="23"/>
        <v>77.654798810463078</v>
      </c>
      <c r="J73" s="5">
        <v>4936200</v>
      </c>
      <c r="K73" s="5">
        <v>4146374</v>
      </c>
      <c r="L73" s="5">
        <f t="shared" si="24"/>
        <v>789826</v>
      </c>
      <c r="M73" s="5">
        <f t="shared" si="25"/>
        <v>6397590600</v>
      </c>
      <c r="N73" s="42">
        <f t="shared" si="26"/>
        <v>6397.5906000000004</v>
      </c>
    </row>
    <row r="74" spans="2:18" x14ac:dyDescent="0.25">
      <c r="B74">
        <v>61</v>
      </c>
      <c r="C74" s="2">
        <v>11</v>
      </c>
      <c r="D74" s="55" t="s">
        <v>107</v>
      </c>
      <c r="E74" s="38" t="s">
        <v>180</v>
      </c>
      <c r="F74" s="38" t="s">
        <v>180</v>
      </c>
      <c r="G74" s="33">
        <v>2525.6999999999998</v>
      </c>
      <c r="H74" s="5">
        <v>1530.3978</v>
      </c>
      <c r="I74" s="37">
        <f t="shared" si="23"/>
        <v>60.593015797600671</v>
      </c>
      <c r="J74" s="5">
        <v>726214</v>
      </c>
      <c r="K74" s="5">
        <v>537276</v>
      </c>
      <c r="L74" s="5">
        <f t="shared" si="24"/>
        <v>188938</v>
      </c>
      <c r="M74" s="5">
        <f t="shared" si="25"/>
        <v>1530397800</v>
      </c>
      <c r="N74" s="42">
        <f t="shared" si="26"/>
        <v>1530.3978</v>
      </c>
    </row>
    <row r="75" spans="2:18" x14ac:dyDescent="0.25">
      <c r="B75">
        <v>62</v>
      </c>
      <c r="C75" s="2">
        <v>12</v>
      </c>
      <c r="D75" s="55" t="s">
        <v>108</v>
      </c>
      <c r="E75" s="38" t="s">
        <v>180</v>
      </c>
      <c r="F75" s="38" t="s">
        <v>180</v>
      </c>
      <c r="G75" s="33">
        <v>7578.1</v>
      </c>
      <c r="H75" s="5">
        <v>5777.0172000000002</v>
      </c>
      <c r="I75" s="37">
        <f t="shared" si="23"/>
        <v>76.233055779153077</v>
      </c>
      <c r="J75" s="5">
        <v>5017140</v>
      </c>
      <c r="K75" s="5">
        <v>4303928</v>
      </c>
      <c r="L75" s="5">
        <f t="shared" si="24"/>
        <v>713212</v>
      </c>
      <c r="M75" s="5">
        <f t="shared" si="25"/>
        <v>5777017200</v>
      </c>
      <c r="N75" s="42">
        <f t="shared" si="26"/>
        <v>5777.0172000000002</v>
      </c>
    </row>
    <row r="76" spans="2:18" x14ac:dyDescent="0.25">
      <c r="B76">
        <v>63</v>
      </c>
      <c r="C76" s="2">
        <v>13</v>
      </c>
      <c r="D76" s="59" t="s">
        <v>109</v>
      </c>
      <c r="E76" s="38" t="s">
        <v>180</v>
      </c>
      <c r="F76" s="38" t="s">
        <v>180</v>
      </c>
      <c r="G76" s="5">
        <v>738.65</v>
      </c>
      <c r="H76" s="5">
        <v>357.00749999999999</v>
      </c>
      <c r="I76" s="37">
        <f t="shared" si="23"/>
        <v>48.332430785893187</v>
      </c>
      <c r="J76" s="5">
        <v>232180</v>
      </c>
      <c r="K76" s="5">
        <v>188105</v>
      </c>
      <c r="L76" s="5">
        <f t="shared" si="24"/>
        <v>44075</v>
      </c>
      <c r="M76" s="5">
        <f t="shared" si="25"/>
        <v>357007500</v>
      </c>
      <c r="N76" s="42">
        <f t="shared" si="26"/>
        <v>357.00749999999999</v>
      </c>
    </row>
    <row r="77" spans="2:18" x14ac:dyDescent="0.25">
      <c r="B77">
        <v>64</v>
      </c>
      <c r="C77" s="2">
        <v>14</v>
      </c>
      <c r="D77" s="55" t="s">
        <v>110</v>
      </c>
      <c r="E77" s="38" t="s">
        <v>180</v>
      </c>
      <c r="F77" s="38" t="s">
        <v>180</v>
      </c>
      <c r="G77" s="33">
        <v>1106.2</v>
      </c>
      <c r="H77" s="5">
        <v>900.29070000000002</v>
      </c>
      <c r="I77" s="37">
        <f t="shared" si="23"/>
        <v>81.385888627734587</v>
      </c>
      <c r="J77" s="5">
        <v>446271</v>
      </c>
      <c r="K77" s="5">
        <v>335124</v>
      </c>
      <c r="L77" s="5">
        <f t="shared" si="24"/>
        <v>111147</v>
      </c>
      <c r="M77" s="5">
        <f t="shared" si="25"/>
        <v>900290700</v>
      </c>
      <c r="N77" s="42">
        <f t="shared" si="26"/>
        <v>900.29070000000002</v>
      </c>
    </row>
    <row r="78" spans="2:18" x14ac:dyDescent="0.25">
      <c r="B78">
        <v>65</v>
      </c>
      <c r="C78" s="2">
        <v>15</v>
      </c>
      <c r="D78" s="59" t="s">
        <v>111</v>
      </c>
      <c r="E78" s="38" t="s">
        <v>180</v>
      </c>
      <c r="F78" s="38" t="s">
        <v>180</v>
      </c>
      <c r="G78" s="5">
        <v>441.12</v>
      </c>
      <c r="H78" s="5">
        <v>303.70949999999999</v>
      </c>
      <c r="I78" s="37">
        <f t="shared" si="23"/>
        <v>68.849632752992378</v>
      </c>
      <c r="J78" s="5">
        <v>140007</v>
      </c>
      <c r="K78" s="5">
        <v>102512</v>
      </c>
      <c r="L78" s="5">
        <f t="shared" si="24"/>
        <v>37495</v>
      </c>
      <c r="M78" s="5">
        <f t="shared" si="25"/>
        <v>303709500</v>
      </c>
      <c r="N78" s="42">
        <f t="shared" si="26"/>
        <v>303.70949999999999</v>
      </c>
    </row>
    <row r="79" spans="2:18" x14ac:dyDescent="0.25">
      <c r="B79">
        <v>66</v>
      </c>
      <c r="C79" s="2">
        <v>16</v>
      </c>
      <c r="D79" s="59" t="s">
        <v>112</v>
      </c>
      <c r="E79" s="38" t="s">
        <v>180</v>
      </c>
      <c r="F79" s="38" t="s">
        <v>180</v>
      </c>
      <c r="G79" s="5">
        <v>355.75</v>
      </c>
      <c r="H79" s="5">
        <v>160.60679999999999</v>
      </c>
      <c r="I79" s="37">
        <f t="shared" si="23"/>
        <v>45.145973295853828</v>
      </c>
      <c r="J79" s="5">
        <v>102144</v>
      </c>
      <c r="K79" s="5">
        <v>82316</v>
      </c>
      <c r="L79" s="5">
        <f t="shared" si="24"/>
        <v>19828</v>
      </c>
      <c r="M79" s="5">
        <f t="shared" si="25"/>
        <v>160606800</v>
      </c>
      <c r="N79" s="42">
        <f t="shared" si="26"/>
        <v>160.60679999999999</v>
      </c>
    </row>
    <row r="80" spans="2:18" x14ac:dyDescent="0.25">
      <c r="B80">
        <v>67</v>
      </c>
      <c r="C80" s="2">
        <v>17</v>
      </c>
      <c r="D80" s="59" t="s">
        <v>113</v>
      </c>
      <c r="E80" s="38" t="s">
        <v>180</v>
      </c>
      <c r="F80" s="38" t="s">
        <v>180</v>
      </c>
      <c r="G80" s="5">
        <v>225.4</v>
      </c>
      <c r="H80" s="5">
        <v>144.08279999999999</v>
      </c>
      <c r="I80" s="37">
        <f t="shared" si="23"/>
        <v>63.923158828748882</v>
      </c>
      <c r="J80" s="5">
        <v>64296</v>
      </c>
      <c r="K80" s="5">
        <v>46508</v>
      </c>
      <c r="L80" s="5">
        <f t="shared" si="24"/>
        <v>17788</v>
      </c>
      <c r="M80" s="5">
        <f t="shared" si="25"/>
        <v>144082800</v>
      </c>
      <c r="N80" s="42">
        <f t="shared" si="26"/>
        <v>144.08279999999999</v>
      </c>
    </row>
    <row r="81" spans="2:14" x14ac:dyDescent="0.25">
      <c r="B81">
        <v>68</v>
      </c>
      <c r="C81" s="2">
        <v>18</v>
      </c>
      <c r="D81" s="59" t="s">
        <v>114</v>
      </c>
      <c r="E81" s="38" t="s">
        <v>180</v>
      </c>
      <c r="F81" s="38" t="s">
        <v>180</v>
      </c>
      <c r="G81" s="5">
        <v>214.48</v>
      </c>
      <c r="H81" s="5">
        <v>111.31019999999999</v>
      </c>
      <c r="I81" s="37">
        <f t="shared" si="23"/>
        <v>51.897706079820956</v>
      </c>
      <c r="J81" s="5">
        <v>49374</v>
      </c>
      <c r="K81" s="5">
        <v>35632</v>
      </c>
      <c r="L81" s="5">
        <f t="shared" si="24"/>
        <v>13742</v>
      </c>
      <c r="M81" s="5">
        <f t="shared" si="25"/>
        <v>111310200</v>
      </c>
      <c r="N81" s="42">
        <f t="shared" si="26"/>
        <v>111.31019999999999</v>
      </c>
    </row>
    <row r="82" spans="2:14" x14ac:dyDescent="0.25">
      <c r="B82">
        <v>69</v>
      </c>
      <c r="C82" s="2">
        <v>19</v>
      </c>
      <c r="D82" s="56" t="s">
        <v>115</v>
      </c>
      <c r="E82" s="38" t="s">
        <v>180</v>
      </c>
      <c r="F82" s="38" t="s">
        <v>180</v>
      </c>
      <c r="G82" s="32">
        <v>51427</v>
      </c>
      <c r="H82" s="5">
        <v>22269.500100000001</v>
      </c>
      <c r="I82" s="37">
        <f t="shared" si="23"/>
        <v>43.303128901160875</v>
      </c>
      <c r="J82" s="5">
        <v>59709395</v>
      </c>
      <c r="K82" s="5">
        <v>56960074</v>
      </c>
      <c r="L82" s="5">
        <f t="shared" si="24"/>
        <v>2749321</v>
      </c>
      <c r="M82" s="5">
        <f t="shared" si="25"/>
        <v>22269500100</v>
      </c>
      <c r="N82" s="42">
        <f t="shared" si="26"/>
        <v>22269.500100000001</v>
      </c>
    </row>
    <row r="83" spans="2:14" x14ac:dyDescent="0.25">
      <c r="C83" s="8" t="s">
        <v>116</v>
      </c>
      <c r="E83"/>
      <c r="G83" s="34">
        <f>SUM(G84:G90)</f>
        <v>9999.4500000000007</v>
      </c>
      <c r="H83" s="34">
        <f>SUM(H84:H90)</f>
        <v>5222.5560000000005</v>
      </c>
      <c r="I83" s="43">
        <f>H83*100/G83</f>
        <v>52.22843256379101</v>
      </c>
    </row>
    <row r="84" spans="2:14" x14ac:dyDescent="0.25">
      <c r="B84">
        <v>70</v>
      </c>
      <c r="C84" s="2">
        <v>1</v>
      </c>
      <c r="D84" s="60" t="s">
        <v>117</v>
      </c>
      <c r="E84" s="38" t="s">
        <v>158</v>
      </c>
      <c r="F84" s="2" t="s">
        <v>181</v>
      </c>
      <c r="G84" s="5">
        <v>548.15</v>
      </c>
      <c r="H84" s="5">
        <v>211.005</v>
      </c>
      <c r="I84" s="37">
        <f t="shared" si="23"/>
        <v>38.494025358022441</v>
      </c>
      <c r="J84" s="5">
        <v>275600</v>
      </c>
      <c r="K84" s="5">
        <v>249550</v>
      </c>
      <c r="L84" s="5">
        <f t="shared" ref="L84:L90" si="27">J84-K84</f>
        <v>26050</v>
      </c>
      <c r="M84" s="5">
        <f t="shared" si="25"/>
        <v>211005000</v>
      </c>
      <c r="N84" s="42">
        <f t="shared" si="26"/>
        <v>211.005</v>
      </c>
    </row>
    <row r="85" spans="2:14" x14ac:dyDescent="0.25">
      <c r="B85">
        <v>71</v>
      </c>
      <c r="C85" s="2">
        <v>2</v>
      </c>
      <c r="D85" s="60" t="s">
        <v>118</v>
      </c>
      <c r="E85" s="38" t="s">
        <v>158</v>
      </c>
      <c r="F85" s="2" t="s">
        <v>181</v>
      </c>
      <c r="G85" s="5">
        <v>335.1</v>
      </c>
      <c r="H85" s="5">
        <v>199.8999</v>
      </c>
      <c r="I85" s="37">
        <f t="shared" si="23"/>
        <v>59.653804834377802</v>
      </c>
      <c r="J85" s="5">
        <v>170066</v>
      </c>
      <c r="K85" s="5">
        <v>145387</v>
      </c>
      <c r="L85" s="5">
        <f t="shared" si="27"/>
        <v>24679</v>
      </c>
      <c r="M85" s="5">
        <f t="shared" si="25"/>
        <v>199899900</v>
      </c>
      <c r="N85" s="42">
        <f t="shared" si="26"/>
        <v>199.8999</v>
      </c>
    </row>
    <row r="86" spans="2:14" x14ac:dyDescent="0.25">
      <c r="B86">
        <v>72</v>
      </c>
      <c r="C86" s="2">
        <v>3</v>
      </c>
      <c r="D86" s="60" t="s">
        <v>119</v>
      </c>
      <c r="E86" s="38" t="s">
        <v>158</v>
      </c>
      <c r="F86" s="2" t="s">
        <v>181</v>
      </c>
      <c r="G86" s="33">
        <v>1687.9</v>
      </c>
      <c r="H86" s="5">
        <v>664.08659999999998</v>
      </c>
      <c r="I86" s="37">
        <f t="shared" si="23"/>
        <v>39.343954025712421</v>
      </c>
      <c r="J86" s="5">
        <v>1307432</v>
      </c>
      <c r="K86" s="5">
        <v>1225446</v>
      </c>
      <c r="L86" s="5">
        <f t="shared" si="27"/>
        <v>81986</v>
      </c>
      <c r="M86" s="5">
        <f t="shared" si="25"/>
        <v>664086600</v>
      </c>
      <c r="N86" s="42">
        <f t="shared" si="26"/>
        <v>664.08659999999998</v>
      </c>
    </row>
    <row r="87" spans="2:14" x14ac:dyDescent="0.25">
      <c r="B87">
        <v>73</v>
      </c>
      <c r="C87" s="2">
        <v>4</v>
      </c>
      <c r="D87" s="60" t="s">
        <v>120</v>
      </c>
      <c r="E87" s="38" t="s">
        <v>158</v>
      </c>
      <c r="F87" s="2" t="s">
        <v>181</v>
      </c>
      <c r="G87" s="33">
        <v>1317.4</v>
      </c>
      <c r="H87" s="5">
        <v>798.35220000000004</v>
      </c>
      <c r="I87" s="37">
        <f t="shared" si="23"/>
        <v>60.600592075299829</v>
      </c>
      <c r="J87" s="5">
        <v>512325</v>
      </c>
      <c r="K87" s="5">
        <v>413763</v>
      </c>
      <c r="L87" s="5">
        <f t="shared" si="27"/>
        <v>98562</v>
      </c>
      <c r="M87" s="5">
        <f t="shared" si="25"/>
        <v>798352200</v>
      </c>
      <c r="N87" s="42">
        <f t="shared" si="26"/>
        <v>798.35220000000004</v>
      </c>
    </row>
    <row r="88" spans="2:14" x14ac:dyDescent="0.25">
      <c r="B88">
        <v>74</v>
      </c>
      <c r="C88" s="2">
        <v>5</v>
      </c>
      <c r="D88" s="60" t="s">
        <v>121</v>
      </c>
      <c r="E88" s="38" t="s">
        <v>158</v>
      </c>
      <c r="F88" s="2" t="s">
        <v>181</v>
      </c>
      <c r="G88" s="33">
        <v>1147.7</v>
      </c>
      <c r="H88" s="5">
        <v>948.49379999999996</v>
      </c>
      <c r="I88" s="37">
        <f t="shared" si="23"/>
        <v>82.643007754639697</v>
      </c>
      <c r="J88" s="5">
        <v>403072</v>
      </c>
      <c r="K88" s="5">
        <v>285974</v>
      </c>
      <c r="L88" s="5">
        <f t="shared" si="27"/>
        <v>117098</v>
      </c>
      <c r="M88" s="5">
        <f t="shared" si="25"/>
        <v>948493800</v>
      </c>
      <c r="N88" s="42">
        <f t="shared" si="26"/>
        <v>948.49379999999996</v>
      </c>
    </row>
    <row r="89" spans="2:14" x14ac:dyDescent="0.25">
      <c r="B89">
        <v>75</v>
      </c>
      <c r="C89" s="2">
        <v>6</v>
      </c>
      <c r="D89" s="60" t="s">
        <v>122</v>
      </c>
      <c r="E89" s="38" t="s">
        <v>158</v>
      </c>
      <c r="F89" s="2" t="s">
        <v>181</v>
      </c>
      <c r="G89" s="33">
        <v>1201.5999999999999</v>
      </c>
      <c r="H89" s="5">
        <v>605.75850000000003</v>
      </c>
      <c r="I89" s="37">
        <f t="shared" si="23"/>
        <v>50.412658122503338</v>
      </c>
      <c r="J89" s="5">
        <v>442722</v>
      </c>
      <c r="K89" s="5">
        <v>367937</v>
      </c>
      <c r="L89" s="5">
        <f t="shared" si="27"/>
        <v>74785</v>
      </c>
      <c r="M89" s="5">
        <f t="shared" si="25"/>
        <v>605758500</v>
      </c>
      <c r="N89" s="42">
        <f t="shared" si="26"/>
        <v>605.75850000000003</v>
      </c>
    </row>
    <row r="90" spans="2:14" x14ac:dyDescent="0.25">
      <c r="B90">
        <v>76</v>
      </c>
      <c r="C90" s="2">
        <v>7</v>
      </c>
      <c r="D90" s="60" t="s">
        <v>123</v>
      </c>
      <c r="E90" s="38" t="s">
        <v>158</v>
      </c>
      <c r="F90" s="2" t="s">
        <v>181</v>
      </c>
      <c r="G90" s="33">
        <v>3761.6</v>
      </c>
      <c r="H90" s="5">
        <v>1794.96</v>
      </c>
      <c r="I90" s="37">
        <f t="shared" si="23"/>
        <v>47.717992343683541</v>
      </c>
      <c r="J90" s="5">
        <v>4211158</v>
      </c>
      <c r="K90" s="5">
        <v>3989558</v>
      </c>
      <c r="L90" s="5">
        <f t="shared" si="27"/>
        <v>221600</v>
      </c>
      <c r="M90" s="5">
        <f t="shared" si="25"/>
        <v>1794960000</v>
      </c>
      <c r="N90" s="42">
        <f t="shared" si="26"/>
        <v>1794.96</v>
      </c>
    </row>
    <row r="91" spans="2:14" x14ac:dyDescent="0.25">
      <c r="C91" s="8" t="s">
        <v>124</v>
      </c>
      <c r="E91"/>
      <c r="I91" s="37"/>
    </row>
    <row r="92" spans="2:14" x14ac:dyDescent="0.25">
      <c r="B92">
        <v>77</v>
      </c>
      <c r="D92" s="35" t="s">
        <v>125</v>
      </c>
      <c r="E92" s="38" t="s">
        <v>127</v>
      </c>
      <c r="F92" s="2" t="s">
        <v>169</v>
      </c>
      <c r="G92" s="33">
        <v>1830.4</v>
      </c>
      <c r="H92" s="5">
        <v>1160</v>
      </c>
      <c r="I92" s="37">
        <f t="shared" si="23"/>
        <v>63.374125874125873</v>
      </c>
    </row>
    <row r="93" spans="2:14" x14ac:dyDescent="0.25">
      <c r="B93">
        <v>78</v>
      </c>
      <c r="D93" s="35" t="s">
        <v>126</v>
      </c>
      <c r="E93" s="38" t="s">
        <v>127</v>
      </c>
      <c r="F93" s="2" t="s">
        <v>169</v>
      </c>
      <c r="G93" s="5">
        <v>720.5</v>
      </c>
      <c r="H93" s="5">
        <v>304.60000000000002</v>
      </c>
      <c r="I93" s="37">
        <f t="shared" si="23"/>
        <v>42.276197085357396</v>
      </c>
    </row>
    <row r="94" spans="2:14" x14ac:dyDescent="0.25">
      <c r="C94" s="8" t="s">
        <v>129</v>
      </c>
      <c r="E94"/>
      <c r="G94" s="34">
        <f>SUM(G95:G102)</f>
        <v>169935.9</v>
      </c>
      <c r="H94" s="34">
        <f>SUM(H95:H102)</f>
        <v>56719.818400000004</v>
      </c>
      <c r="I94" s="43">
        <f t="shared" si="23"/>
        <v>33.37718422063849</v>
      </c>
    </row>
    <row r="95" spans="2:14" x14ac:dyDescent="0.25">
      <c r="B95">
        <v>79</v>
      </c>
      <c r="D95" s="35" t="s">
        <v>128</v>
      </c>
      <c r="E95" s="38" t="s">
        <v>127</v>
      </c>
      <c r="F95" s="2" t="s">
        <v>169</v>
      </c>
      <c r="G95" s="32">
        <v>31165</v>
      </c>
      <c r="H95" s="5">
        <v>3074.9</v>
      </c>
      <c r="I95" s="37">
        <f t="shared" si="23"/>
        <v>9.866516926038825</v>
      </c>
    </row>
    <row r="96" spans="2:14" x14ac:dyDescent="0.25">
      <c r="B96">
        <v>80</v>
      </c>
      <c r="D96" s="35" t="s">
        <v>130</v>
      </c>
      <c r="E96" s="38" t="s">
        <v>127</v>
      </c>
      <c r="F96" s="2" t="s">
        <v>182</v>
      </c>
      <c r="G96" s="33">
        <v>6729</v>
      </c>
      <c r="H96" s="5">
        <v>4087</v>
      </c>
      <c r="I96" s="37">
        <f t="shared" si="23"/>
        <v>60.737108039827611</v>
      </c>
    </row>
    <row r="97" spans="2:14" x14ac:dyDescent="0.25">
      <c r="B97">
        <v>81</v>
      </c>
      <c r="D97" s="35" t="s">
        <v>131</v>
      </c>
      <c r="E97" s="38" t="s">
        <v>127</v>
      </c>
      <c r="F97" s="2" t="s">
        <v>183</v>
      </c>
      <c r="G97" s="33">
        <v>5728</v>
      </c>
      <c r="H97" s="5">
        <v>3841</v>
      </c>
      <c r="I97" s="5">
        <f t="shared" si="23"/>
        <v>67.056564245810051</v>
      </c>
    </row>
    <row r="98" spans="2:14" x14ac:dyDescent="0.25">
      <c r="B98">
        <v>82</v>
      </c>
      <c r="D98" s="60" t="s">
        <v>132</v>
      </c>
      <c r="E98" s="38" t="s">
        <v>127</v>
      </c>
      <c r="F98" s="2" t="s">
        <v>183</v>
      </c>
      <c r="G98" s="33">
        <v>6477.9</v>
      </c>
      <c r="H98" s="5">
        <v>3083.0300999999999</v>
      </c>
      <c r="I98" s="5">
        <f t="shared" si="23"/>
        <v>47.59304867318113</v>
      </c>
      <c r="J98" s="5">
        <v>2294250</v>
      </c>
      <c r="K98" s="5">
        <v>1913629</v>
      </c>
      <c r="L98" s="5">
        <f t="shared" ref="L98" si="28">J98-K98</f>
        <v>380621</v>
      </c>
      <c r="M98" s="5">
        <f t="shared" si="25"/>
        <v>3083030100</v>
      </c>
      <c r="N98" s="42">
        <f t="shared" si="26"/>
        <v>3083.0300999999999</v>
      </c>
    </row>
    <row r="99" spans="2:14" x14ac:dyDescent="0.25">
      <c r="B99">
        <v>83</v>
      </c>
      <c r="D99" s="60" t="s">
        <v>133</v>
      </c>
      <c r="E99" s="38" t="s">
        <v>127</v>
      </c>
      <c r="F99" s="2" t="s">
        <v>183</v>
      </c>
      <c r="G99" s="32">
        <v>29243</v>
      </c>
      <c r="H99" s="5">
        <v>16856.788499999999</v>
      </c>
      <c r="I99" s="5">
        <f t="shared" si="23"/>
        <v>57.64384126115651</v>
      </c>
      <c r="J99" s="5">
        <v>10752738</v>
      </c>
      <c r="K99" s="5">
        <v>8671653</v>
      </c>
      <c r="L99" s="5">
        <f t="shared" ref="L99:L102" si="29">J99-K99</f>
        <v>2081085</v>
      </c>
      <c r="M99" s="5">
        <f t="shared" si="25"/>
        <v>16856788500</v>
      </c>
      <c r="N99" s="42">
        <f t="shared" si="26"/>
        <v>16856.788499999999</v>
      </c>
    </row>
    <row r="100" spans="2:14" x14ac:dyDescent="0.25">
      <c r="B100">
        <v>84</v>
      </c>
      <c r="D100" s="60" t="s">
        <v>134</v>
      </c>
      <c r="E100" s="38" t="s">
        <v>127</v>
      </c>
      <c r="F100" s="2" t="s">
        <v>183</v>
      </c>
      <c r="G100" s="32">
        <v>40028</v>
      </c>
      <c r="H100" s="5">
        <v>9132.5961000000007</v>
      </c>
      <c r="I100" s="5">
        <f t="shared" si="23"/>
        <v>22.815519386429504</v>
      </c>
      <c r="J100" s="5">
        <v>15676958</v>
      </c>
      <c r="K100" s="5">
        <v>14549477</v>
      </c>
      <c r="L100" s="5">
        <f t="shared" si="29"/>
        <v>1127481</v>
      </c>
      <c r="M100" s="5">
        <f t="shared" si="25"/>
        <v>9132596100</v>
      </c>
      <c r="N100" s="42">
        <f t="shared" si="26"/>
        <v>9132.5961000000007</v>
      </c>
    </row>
    <row r="101" spans="2:14" x14ac:dyDescent="0.25">
      <c r="B101">
        <v>85</v>
      </c>
      <c r="D101" s="60" t="s">
        <v>135</v>
      </c>
      <c r="E101" s="38" t="s">
        <v>127</v>
      </c>
      <c r="F101" s="41" t="s">
        <v>184</v>
      </c>
      <c r="G101" s="32">
        <v>25494</v>
      </c>
      <c r="H101" s="5">
        <v>10442.665800000001</v>
      </c>
      <c r="I101" s="5">
        <f t="shared" si="23"/>
        <v>40.961268533772653</v>
      </c>
      <c r="J101" s="5">
        <v>33075960</v>
      </c>
      <c r="K101" s="5">
        <v>31786742</v>
      </c>
      <c r="L101" s="5">
        <f t="shared" si="29"/>
        <v>1289218</v>
      </c>
      <c r="M101" s="5">
        <f t="shared" si="25"/>
        <v>10442665800</v>
      </c>
      <c r="N101" s="42">
        <f t="shared" si="26"/>
        <v>10442.665800000001</v>
      </c>
    </row>
    <row r="102" spans="2:14" x14ac:dyDescent="0.25">
      <c r="B102">
        <v>86</v>
      </c>
      <c r="C102" s="8" t="s">
        <v>136</v>
      </c>
      <c r="D102" s="60" t="s">
        <v>137</v>
      </c>
      <c r="E102" s="38" t="s">
        <v>127</v>
      </c>
      <c r="F102" s="2" t="s">
        <v>137</v>
      </c>
      <c r="G102" s="32">
        <v>25071</v>
      </c>
      <c r="H102" s="5">
        <v>6201.8379000000004</v>
      </c>
      <c r="I102" s="5">
        <f t="shared" si="23"/>
        <v>24.737098240995575</v>
      </c>
      <c r="J102" s="5">
        <v>15247729</v>
      </c>
      <c r="K102" s="5">
        <v>14482070</v>
      </c>
      <c r="L102" s="5">
        <f t="shared" si="29"/>
        <v>765659</v>
      </c>
      <c r="M102" s="5">
        <f t="shared" si="25"/>
        <v>6201837900</v>
      </c>
      <c r="N102" s="42">
        <f t="shared" si="26"/>
        <v>6201.8379000000004</v>
      </c>
    </row>
    <row r="103" spans="2:14" x14ac:dyDescent="0.25">
      <c r="C103" s="8" t="s">
        <v>138</v>
      </c>
      <c r="E103"/>
      <c r="G103" s="34">
        <f>SUM(G104:G110)</f>
        <v>319043</v>
      </c>
      <c r="H103" s="34">
        <f>SUM(H104:H110)</f>
        <v>118325.99070000001</v>
      </c>
      <c r="I103" s="34">
        <f t="shared" si="23"/>
        <v>37.087787759016813</v>
      </c>
    </row>
    <row r="104" spans="2:14" x14ac:dyDescent="0.25">
      <c r="B104">
        <v>87</v>
      </c>
      <c r="D104" s="60" t="s">
        <v>139</v>
      </c>
      <c r="E104" s="38" t="s">
        <v>151</v>
      </c>
      <c r="F104" s="2" t="s">
        <v>171</v>
      </c>
      <c r="G104" s="32">
        <v>37845</v>
      </c>
      <c r="H104" s="5">
        <v>19024.0893</v>
      </c>
      <c r="I104" s="5">
        <f t="shared" si="23"/>
        <v>50.268435196195007</v>
      </c>
      <c r="J104" s="5">
        <v>13489229</v>
      </c>
      <c r="K104" s="5">
        <v>11140576</v>
      </c>
      <c r="L104" s="5">
        <f t="shared" ref="L104:L110" si="30">J104-K104</f>
        <v>2348653</v>
      </c>
      <c r="M104" s="5">
        <f t="shared" si="25"/>
        <v>19024089300</v>
      </c>
      <c r="N104" s="42">
        <f t="shared" si="26"/>
        <v>19024.0893</v>
      </c>
    </row>
    <row r="105" spans="2:14" x14ac:dyDescent="0.25">
      <c r="B105">
        <v>88</v>
      </c>
      <c r="D105" s="60" t="s">
        <v>140</v>
      </c>
      <c r="E105" s="38" t="s">
        <v>151</v>
      </c>
      <c r="F105" s="2" t="s">
        <v>185</v>
      </c>
      <c r="G105" s="33">
        <v>6809.7</v>
      </c>
      <c r="H105" s="5">
        <v>4062.9519</v>
      </c>
      <c r="I105" s="5">
        <f t="shared" si="23"/>
        <v>59.664183444204589</v>
      </c>
      <c r="J105" s="5">
        <v>2959905</v>
      </c>
      <c r="K105" s="5">
        <v>2458306</v>
      </c>
      <c r="L105" s="5">
        <f t="shared" si="30"/>
        <v>501599</v>
      </c>
      <c r="M105" s="5">
        <f t="shared" si="25"/>
        <v>4062951900</v>
      </c>
      <c r="N105" s="42">
        <f t="shared" si="26"/>
        <v>4062.9519</v>
      </c>
    </row>
    <row r="106" spans="2:14" x14ac:dyDescent="0.25">
      <c r="B106">
        <v>89</v>
      </c>
      <c r="D106" s="60" t="s">
        <v>141</v>
      </c>
      <c r="E106" s="38" t="s">
        <v>151</v>
      </c>
      <c r="F106" s="2" t="s">
        <v>185</v>
      </c>
      <c r="G106" s="33">
        <v>5164.3</v>
      </c>
      <c r="H106" s="5">
        <v>837.90449999999998</v>
      </c>
      <c r="I106" s="5">
        <f t="shared" si="23"/>
        <v>16.224938520225393</v>
      </c>
      <c r="J106" s="5">
        <v>2367776</v>
      </c>
      <c r="K106" s="5">
        <v>2264331</v>
      </c>
      <c r="L106" s="5">
        <f t="shared" si="30"/>
        <v>103445</v>
      </c>
      <c r="M106" s="5">
        <f t="shared" si="25"/>
        <v>837904500</v>
      </c>
      <c r="N106" s="42">
        <f t="shared" si="26"/>
        <v>837.90449999999998</v>
      </c>
    </row>
    <row r="107" spans="2:14" x14ac:dyDescent="0.25">
      <c r="B107">
        <v>90</v>
      </c>
      <c r="D107" s="60" t="s">
        <v>142</v>
      </c>
      <c r="E107" s="38" t="s">
        <v>151</v>
      </c>
      <c r="F107" s="2" t="s">
        <v>185</v>
      </c>
      <c r="G107" s="32">
        <v>43876</v>
      </c>
      <c r="H107" s="5">
        <v>6041.7494999999999</v>
      </c>
      <c r="I107" s="5">
        <f t="shared" si="23"/>
        <v>13.770055383353085</v>
      </c>
      <c r="J107" s="5">
        <v>32334839</v>
      </c>
      <c r="K107" s="5">
        <v>31588944</v>
      </c>
      <c r="L107" s="5">
        <f t="shared" si="30"/>
        <v>745895</v>
      </c>
      <c r="M107" s="5">
        <f t="shared" si="25"/>
        <v>6041749500</v>
      </c>
      <c r="N107" s="42">
        <f t="shared" si="26"/>
        <v>6041.7494999999999</v>
      </c>
    </row>
    <row r="108" spans="2:14" x14ac:dyDescent="0.25">
      <c r="B108">
        <v>91</v>
      </c>
      <c r="D108" s="60" t="s">
        <v>143</v>
      </c>
      <c r="E108" s="38" t="s">
        <v>151</v>
      </c>
      <c r="F108" s="2" t="s">
        <v>186</v>
      </c>
      <c r="G108" s="32">
        <v>13156</v>
      </c>
      <c r="H108" s="5">
        <v>4708.7568000000001</v>
      </c>
      <c r="I108" s="5">
        <f t="shared" si="23"/>
        <v>35.79170568561873</v>
      </c>
      <c r="J108" s="5">
        <v>4143840</v>
      </c>
      <c r="K108" s="5">
        <v>3562512</v>
      </c>
      <c r="L108" s="5">
        <f t="shared" si="30"/>
        <v>581328</v>
      </c>
      <c r="M108" s="5">
        <f t="shared" si="25"/>
        <v>4708756800</v>
      </c>
      <c r="N108" s="42">
        <f t="shared" si="26"/>
        <v>4708.7568000000001</v>
      </c>
    </row>
    <row r="109" spans="2:14" x14ac:dyDescent="0.25">
      <c r="B109">
        <v>92</v>
      </c>
      <c r="D109" s="60" t="s">
        <v>144</v>
      </c>
      <c r="E109" s="38" t="s">
        <v>151</v>
      </c>
      <c r="F109" s="2" t="s">
        <v>187</v>
      </c>
      <c r="G109" s="32">
        <v>12936</v>
      </c>
      <c r="H109" s="5">
        <v>3760.7732999999998</v>
      </c>
      <c r="I109" s="5">
        <f t="shared" si="23"/>
        <v>29.072149814471238</v>
      </c>
      <c r="J109" s="5">
        <v>6706490</v>
      </c>
      <c r="K109" s="5">
        <v>6242197</v>
      </c>
      <c r="L109" s="5">
        <f t="shared" si="30"/>
        <v>464293</v>
      </c>
      <c r="M109" s="5">
        <f t="shared" si="25"/>
        <v>3760773300</v>
      </c>
      <c r="N109" s="42">
        <f t="shared" si="26"/>
        <v>3760.7732999999998</v>
      </c>
    </row>
    <row r="110" spans="2:14" x14ac:dyDescent="0.25">
      <c r="D110" s="60" t="s">
        <v>224</v>
      </c>
      <c r="E110" s="38" t="s">
        <v>151</v>
      </c>
      <c r="F110" s="2" t="s">
        <v>225</v>
      </c>
      <c r="G110" s="32">
        <v>199256</v>
      </c>
      <c r="H110" s="5">
        <v>79889.765400000004</v>
      </c>
      <c r="I110" s="5">
        <f t="shared" si="23"/>
        <v>40.09403250090336</v>
      </c>
      <c r="J110" s="5">
        <v>289129830</v>
      </c>
      <c r="K110" s="5">
        <v>279266896</v>
      </c>
      <c r="L110" s="5">
        <f t="shared" si="30"/>
        <v>9862934</v>
      </c>
      <c r="M110" s="5">
        <f t="shared" si="25"/>
        <v>79889765400</v>
      </c>
      <c r="N110" s="42">
        <f t="shared" si="26"/>
        <v>79889.765400000004</v>
      </c>
    </row>
    <row r="111" spans="2:14" x14ac:dyDescent="0.25">
      <c r="C111" s="8" t="s">
        <v>218</v>
      </c>
      <c r="G111" s="34">
        <f>SUM(G112:G143)</f>
        <v>208974.59000000003</v>
      </c>
      <c r="H111" s="34">
        <f>SUM(H112:H143)</f>
        <v>113823.67049999999</v>
      </c>
      <c r="I111" s="34">
        <f t="shared" si="23"/>
        <v>54.467708490300176</v>
      </c>
    </row>
    <row r="112" spans="2:14" x14ac:dyDescent="0.25">
      <c r="B112">
        <v>93</v>
      </c>
      <c r="D112" s="60" t="s">
        <v>188</v>
      </c>
      <c r="E112" s="2" t="s">
        <v>154</v>
      </c>
      <c r="F112" s="2" t="s">
        <v>149</v>
      </c>
      <c r="G112" s="33">
        <v>2326</v>
      </c>
      <c r="H112" s="5">
        <v>1815.21</v>
      </c>
      <c r="I112" s="5">
        <f t="shared" si="23"/>
        <v>78.039982803095441</v>
      </c>
      <c r="J112" s="5">
        <v>1154629</v>
      </c>
      <c r="K112" s="5">
        <v>930529</v>
      </c>
      <c r="L112" s="5">
        <f t="shared" ref="L112" si="31">J112-K112</f>
        <v>224100</v>
      </c>
      <c r="M112" s="5">
        <f t="shared" si="25"/>
        <v>1815210000</v>
      </c>
      <c r="N112" s="42">
        <f t="shared" si="26"/>
        <v>1815.21</v>
      </c>
    </row>
    <row r="113" spans="2:14" x14ac:dyDescent="0.25">
      <c r="B113">
        <v>94</v>
      </c>
      <c r="D113" s="60" t="s">
        <v>189</v>
      </c>
      <c r="E113" s="2" t="s">
        <v>154</v>
      </c>
      <c r="F113" s="2" t="s">
        <v>149</v>
      </c>
      <c r="G113" s="5">
        <v>603.79999999999995</v>
      </c>
      <c r="H113" s="5">
        <v>566.31960000000004</v>
      </c>
      <c r="I113" s="5">
        <f t="shared" si="23"/>
        <v>93.79258032461081</v>
      </c>
      <c r="J113" s="5">
        <v>231014</v>
      </c>
      <c r="K113" s="5">
        <v>161098</v>
      </c>
      <c r="L113" s="5">
        <f t="shared" ref="L113:L143" si="32">J113-K113</f>
        <v>69916</v>
      </c>
      <c r="M113" s="5">
        <f t="shared" si="25"/>
        <v>566319600</v>
      </c>
      <c r="N113" s="42">
        <f t="shared" si="26"/>
        <v>566.31960000000004</v>
      </c>
    </row>
    <row r="114" spans="2:14" x14ac:dyDescent="0.25">
      <c r="B114">
        <v>95</v>
      </c>
      <c r="D114" s="60" t="s">
        <v>254</v>
      </c>
      <c r="E114" s="2" t="s">
        <v>154</v>
      </c>
      <c r="F114" s="2" t="s">
        <v>149</v>
      </c>
      <c r="G114" s="33">
        <v>6446.5</v>
      </c>
      <c r="H114" s="5">
        <v>4596.6608999999999</v>
      </c>
      <c r="I114" s="5">
        <f t="shared" si="23"/>
        <v>71.304752966726127</v>
      </c>
      <c r="J114" s="5">
        <v>2880690</v>
      </c>
      <c r="K114" s="5">
        <v>2313201</v>
      </c>
      <c r="L114" s="5">
        <f t="shared" si="32"/>
        <v>567489</v>
      </c>
      <c r="M114" s="5">
        <f t="shared" si="25"/>
        <v>4596660900</v>
      </c>
      <c r="N114" s="42">
        <f t="shared" si="26"/>
        <v>4596.6608999999999</v>
      </c>
    </row>
    <row r="115" spans="2:14" x14ac:dyDescent="0.25">
      <c r="B115">
        <v>96</v>
      </c>
      <c r="D115" s="60" t="s">
        <v>190</v>
      </c>
      <c r="E115" s="2" t="s">
        <v>154</v>
      </c>
      <c r="F115" s="2" t="s">
        <v>149</v>
      </c>
      <c r="G115" s="5">
        <v>639.09</v>
      </c>
      <c r="H115" s="5">
        <v>622.69560000000001</v>
      </c>
      <c r="I115" s="5">
        <f t="shared" si="23"/>
        <v>97.43472750316856</v>
      </c>
      <c r="J115" s="5">
        <v>428944</v>
      </c>
      <c r="K115" s="5">
        <v>352068</v>
      </c>
      <c r="L115" s="5">
        <f t="shared" si="32"/>
        <v>76876</v>
      </c>
      <c r="M115" s="5">
        <f t="shared" si="25"/>
        <v>622695600</v>
      </c>
      <c r="N115" s="42">
        <f t="shared" si="26"/>
        <v>622.69560000000001</v>
      </c>
    </row>
    <row r="116" spans="2:14" x14ac:dyDescent="0.25">
      <c r="B116">
        <v>97</v>
      </c>
      <c r="D116" s="60" t="s">
        <v>191</v>
      </c>
      <c r="E116" s="2" t="s">
        <v>154</v>
      </c>
      <c r="F116" s="2" t="s">
        <v>149</v>
      </c>
      <c r="G116" s="5">
        <v>624.11</v>
      </c>
      <c r="H116" s="5">
        <v>545.46209999999996</v>
      </c>
      <c r="I116" s="5">
        <f t="shared" si="23"/>
        <v>87.398391309224337</v>
      </c>
      <c r="J116" s="5">
        <v>246806</v>
      </c>
      <c r="K116" s="5">
        <v>179465</v>
      </c>
      <c r="L116" s="5">
        <f t="shared" si="32"/>
        <v>67341</v>
      </c>
      <c r="M116" s="5">
        <f t="shared" si="25"/>
        <v>545462100</v>
      </c>
      <c r="N116" s="42">
        <f t="shared" si="26"/>
        <v>545.46209999999996</v>
      </c>
    </row>
    <row r="117" spans="2:14" x14ac:dyDescent="0.25">
      <c r="B117">
        <v>98</v>
      </c>
      <c r="D117" s="60" t="s">
        <v>192</v>
      </c>
      <c r="E117" s="2" t="s">
        <v>154</v>
      </c>
      <c r="F117" s="2" t="s">
        <v>149</v>
      </c>
      <c r="G117" s="5">
        <v>557.57000000000005</v>
      </c>
      <c r="H117" s="5">
        <v>518.65110000000004</v>
      </c>
      <c r="I117" s="5">
        <f t="shared" si="23"/>
        <v>93.019907814265466</v>
      </c>
      <c r="J117" s="5">
        <v>309748</v>
      </c>
      <c r="K117" s="5">
        <v>245717</v>
      </c>
      <c r="L117" s="5">
        <f t="shared" si="32"/>
        <v>64031</v>
      </c>
      <c r="M117" s="5">
        <f t="shared" si="25"/>
        <v>518651100</v>
      </c>
      <c r="N117" s="42">
        <f t="shared" si="26"/>
        <v>518.65110000000004</v>
      </c>
    </row>
    <row r="118" spans="2:14" x14ac:dyDescent="0.25">
      <c r="B118">
        <v>99</v>
      </c>
      <c r="D118" s="60" t="s">
        <v>193</v>
      </c>
      <c r="E118" s="2" t="s">
        <v>154</v>
      </c>
      <c r="F118" s="2" t="s">
        <v>146</v>
      </c>
      <c r="G118" s="33">
        <v>1516.5</v>
      </c>
      <c r="H118" s="5">
        <v>1247.7888</v>
      </c>
      <c r="I118" s="5">
        <f t="shared" si="23"/>
        <v>82.280830860534124</v>
      </c>
      <c r="J118" s="5">
        <v>1484600</v>
      </c>
      <c r="K118" s="5">
        <v>1330552</v>
      </c>
      <c r="L118" s="5">
        <f t="shared" si="32"/>
        <v>154048</v>
      </c>
      <c r="M118" s="5">
        <f t="shared" si="25"/>
        <v>1247788800</v>
      </c>
      <c r="N118" s="42">
        <f t="shared" si="26"/>
        <v>1247.7888</v>
      </c>
    </row>
    <row r="119" spans="2:14" x14ac:dyDescent="0.25">
      <c r="B119">
        <v>100</v>
      </c>
      <c r="D119" s="60" t="s">
        <v>194</v>
      </c>
      <c r="E119" s="2" t="s">
        <v>154</v>
      </c>
      <c r="F119" s="2" t="s">
        <v>146</v>
      </c>
      <c r="G119" s="33">
        <v>7582.8</v>
      </c>
      <c r="H119" s="5">
        <v>4907.9601000000002</v>
      </c>
      <c r="I119" s="5">
        <f t="shared" si="23"/>
        <v>64.724905048267132</v>
      </c>
      <c r="J119" s="5">
        <v>2987666</v>
      </c>
      <c r="K119" s="5">
        <v>2381745</v>
      </c>
      <c r="L119" s="5">
        <f t="shared" si="32"/>
        <v>605921</v>
      </c>
      <c r="M119" s="5">
        <f t="shared" si="25"/>
        <v>4907960100</v>
      </c>
      <c r="N119" s="42">
        <f t="shared" si="26"/>
        <v>4907.9601000000002</v>
      </c>
    </row>
    <row r="120" spans="2:14" x14ac:dyDescent="0.25">
      <c r="B120">
        <v>101</v>
      </c>
      <c r="D120" s="60" t="s">
        <v>195</v>
      </c>
      <c r="E120" s="2" t="s">
        <v>154</v>
      </c>
      <c r="F120" s="2" t="s">
        <v>146</v>
      </c>
      <c r="G120" s="33">
        <v>1856.5</v>
      </c>
      <c r="H120" s="5">
        <v>1184.1713999999999</v>
      </c>
      <c r="I120" s="5">
        <f t="shared" si="23"/>
        <v>63.785154861298139</v>
      </c>
      <c r="J120" s="5">
        <v>1075728</v>
      </c>
      <c r="K120" s="5">
        <v>929534</v>
      </c>
      <c r="L120" s="5">
        <f t="shared" si="32"/>
        <v>146194</v>
      </c>
      <c r="M120" s="5">
        <f t="shared" si="25"/>
        <v>1184171400</v>
      </c>
      <c r="N120" s="42">
        <f t="shared" si="26"/>
        <v>1184.1713999999999</v>
      </c>
    </row>
    <row r="121" spans="2:14" x14ac:dyDescent="0.25">
      <c r="B121">
        <v>102</v>
      </c>
      <c r="D121" s="59" t="s">
        <v>196</v>
      </c>
      <c r="E121" s="2" t="s">
        <v>154</v>
      </c>
      <c r="F121" s="2" t="s">
        <v>146</v>
      </c>
      <c r="G121" s="33">
        <v>3213.1</v>
      </c>
      <c r="H121" s="5">
        <v>1714.1463000000001</v>
      </c>
      <c r="I121" s="5">
        <f t="shared" si="23"/>
        <v>53.348675733715105</v>
      </c>
      <c r="J121" s="5">
        <v>3036345</v>
      </c>
      <c r="K121" s="5">
        <v>2824722</v>
      </c>
      <c r="L121" s="5">
        <f t="shared" si="32"/>
        <v>211623</v>
      </c>
      <c r="M121" s="5">
        <f t="shared" si="25"/>
        <v>1714146300</v>
      </c>
      <c r="N121" s="42">
        <f t="shared" si="26"/>
        <v>1714.1463000000001</v>
      </c>
    </row>
    <row r="122" spans="2:14" x14ac:dyDescent="0.25">
      <c r="B122">
        <v>103</v>
      </c>
      <c r="D122" s="60" t="s">
        <v>197</v>
      </c>
      <c r="E122" s="2" t="s">
        <v>154</v>
      </c>
      <c r="F122" s="2" t="s">
        <v>146</v>
      </c>
      <c r="G122" s="5">
        <v>541.03</v>
      </c>
      <c r="H122" s="5">
        <v>538.00199999999995</v>
      </c>
      <c r="I122" s="5">
        <f t="shared" si="23"/>
        <v>99.440326784096996</v>
      </c>
      <c r="J122" s="5">
        <v>352560</v>
      </c>
      <c r="K122" s="5">
        <v>286140</v>
      </c>
      <c r="L122" s="5">
        <f t="shared" si="32"/>
        <v>66420</v>
      </c>
      <c r="M122" s="5">
        <f t="shared" si="25"/>
        <v>538002000</v>
      </c>
      <c r="N122" s="42">
        <f t="shared" si="26"/>
        <v>538.00199999999995</v>
      </c>
    </row>
    <row r="123" spans="2:14" x14ac:dyDescent="0.25">
      <c r="B123">
        <v>104</v>
      </c>
      <c r="D123" s="59" t="s">
        <v>198</v>
      </c>
      <c r="E123" s="2" t="s">
        <v>154</v>
      </c>
      <c r="F123" s="2" t="s">
        <v>146</v>
      </c>
      <c r="G123" s="33">
        <v>1192</v>
      </c>
      <c r="H123" s="5">
        <v>738.79290000000003</v>
      </c>
      <c r="I123" s="5">
        <f t="shared" si="23"/>
        <v>61.979270134228194</v>
      </c>
      <c r="J123" s="5">
        <v>887094</v>
      </c>
      <c r="K123" s="5">
        <v>795885</v>
      </c>
      <c r="L123" s="5">
        <f t="shared" si="32"/>
        <v>91209</v>
      </c>
      <c r="M123" s="5">
        <f t="shared" si="25"/>
        <v>738792900</v>
      </c>
      <c r="N123" s="42">
        <f t="shared" si="26"/>
        <v>738.79290000000003</v>
      </c>
    </row>
    <row r="124" spans="2:14" x14ac:dyDescent="0.25">
      <c r="B124">
        <v>105</v>
      </c>
      <c r="D124" s="60" t="s">
        <v>199</v>
      </c>
      <c r="E124" s="2" t="s">
        <v>154</v>
      </c>
      <c r="F124" s="2" t="s">
        <v>146</v>
      </c>
      <c r="G124" s="32">
        <v>48323</v>
      </c>
      <c r="H124" s="5">
        <v>18126.8442</v>
      </c>
      <c r="I124" s="5">
        <f t="shared" si="23"/>
        <v>37.511835357904104</v>
      </c>
      <c r="J124" s="5">
        <v>57324672</v>
      </c>
      <c r="K124" s="5">
        <v>55086790</v>
      </c>
      <c r="L124" s="5">
        <f t="shared" si="32"/>
        <v>2237882</v>
      </c>
      <c r="M124" s="5">
        <f t="shared" si="25"/>
        <v>18126844200</v>
      </c>
      <c r="N124" s="42">
        <f t="shared" si="26"/>
        <v>18126.8442</v>
      </c>
    </row>
    <row r="125" spans="2:14" x14ac:dyDescent="0.25">
      <c r="B125">
        <v>106</v>
      </c>
      <c r="D125" s="59" t="s">
        <v>200</v>
      </c>
      <c r="E125" s="2" t="s">
        <v>154</v>
      </c>
      <c r="F125" s="2" t="s">
        <v>146</v>
      </c>
      <c r="G125" s="33">
        <v>5415.5</v>
      </c>
      <c r="H125" s="5">
        <v>2273.1111000000001</v>
      </c>
      <c r="I125" s="5">
        <f t="shared" si="23"/>
        <v>41.97416859015788</v>
      </c>
      <c r="J125" s="5">
        <v>3949106</v>
      </c>
      <c r="K125" s="5">
        <v>3668475</v>
      </c>
      <c r="L125" s="5">
        <f t="shared" si="32"/>
        <v>280631</v>
      </c>
      <c r="M125" s="5">
        <f t="shared" si="25"/>
        <v>2273111100</v>
      </c>
      <c r="N125" s="42">
        <f t="shared" si="26"/>
        <v>2273.1111000000001</v>
      </c>
    </row>
    <row r="126" spans="2:14" x14ac:dyDescent="0.25">
      <c r="B126">
        <v>107</v>
      </c>
      <c r="D126" s="59" t="s">
        <v>201</v>
      </c>
      <c r="E126" s="2" t="s">
        <v>154</v>
      </c>
      <c r="F126" s="2" t="s">
        <v>146</v>
      </c>
      <c r="G126" s="33">
        <v>3412.1</v>
      </c>
      <c r="H126" s="5">
        <v>1261.7127</v>
      </c>
      <c r="I126" s="5">
        <f t="shared" si="23"/>
        <v>36.977600304797633</v>
      </c>
      <c r="J126" s="5">
        <v>2678800</v>
      </c>
      <c r="K126" s="5">
        <v>2523033</v>
      </c>
      <c r="L126" s="5">
        <f t="shared" si="32"/>
        <v>155767</v>
      </c>
      <c r="M126" s="5">
        <f t="shared" si="25"/>
        <v>1261712700</v>
      </c>
      <c r="N126" s="42">
        <f t="shared" si="26"/>
        <v>1261.7127</v>
      </c>
    </row>
    <row r="127" spans="2:14" x14ac:dyDescent="0.25">
      <c r="B127">
        <v>108</v>
      </c>
      <c r="D127" s="59" t="s">
        <v>202</v>
      </c>
      <c r="E127" s="2" t="s">
        <v>154</v>
      </c>
      <c r="F127" s="2" t="s">
        <v>146</v>
      </c>
      <c r="G127" s="33">
        <v>3450.1</v>
      </c>
      <c r="H127" s="5">
        <v>3115.7703000000001</v>
      </c>
      <c r="I127" s="5">
        <f t="shared" si="23"/>
        <v>90.309564940146672</v>
      </c>
      <c r="J127" s="5">
        <v>1162512</v>
      </c>
      <c r="K127" s="5">
        <v>777849</v>
      </c>
      <c r="L127" s="5">
        <f t="shared" si="32"/>
        <v>384663</v>
      </c>
      <c r="M127" s="5">
        <f t="shared" si="25"/>
        <v>3115770300</v>
      </c>
      <c r="N127" s="42">
        <f t="shared" si="26"/>
        <v>3115.7703000000001</v>
      </c>
    </row>
    <row r="128" spans="2:14" x14ac:dyDescent="0.25">
      <c r="B128">
        <v>109</v>
      </c>
      <c r="D128" s="59" t="s">
        <v>203</v>
      </c>
      <c r="E128" s="2" t="s">
        <v>154</v>
      </c>
      <c r="F128" s="2" t="s">
        <v>146</v>
      </c>
      <c r="G128" s="32">
        <v>11068</v>
      </c>
      <c r="H128" s="5">
        <v>8736.3279000000002</v>
      </c>
      <c r="I128" s="5">
        <f t="shared" si="23"/>
        <v>78.933211962414177</v>
      </c>
      <c r="J128" s="5">
        <v>5966880</v>
      </c>
      <c r="K128" s="5">
        <v>4888321</v>
      </c>
      <c r="L128" s="5">
        <f t="shared" si="32"/>
        <v>1078559</v>
      </c>
      <c r="M128" s="5">
        <f t="shared" si="25"/>
        <v>8736327900</v>
      </c>
      <c r="N128" s="42">
        <f t="shared" si="26"/>
        <v>8736.3279000000002</v>
      </c>
    </row>
    <row r="129" spans="2:14" x14ac:dyDescent="0.25">
      <c r="B129">
        <v>110</v>
      </c>
      <c r="D129" s="59" t="s">
        <v>204</v>
      </c>
      <c r="E129" s="2" t="s">
        <v>154</v>
      </c>
      <c r="F129" s="2" t="s">
        <v>146</v>
      </c>
      <c r="G129" s="32">
        <v>14188</v>
      </c>
      <c r="H129" s="5">
        <v>7269.75</v>
      </c>
      <c r="I129" s="5">
        <f t="shared" si="23"/>
        <v>51.238722864392443</v>
      </c>
      <c r="J129" s="5">
        <v>9765102</v>
      </c>
      <c r="K129" s="5">
        <v>8867602</v>
      </c>
      <c r="L129" s="5">
        <f t="shared" si="32"/>
        <v>897500</v>
      </c>
      <c r="M129" s="5">
        <f t="shared" si="25"/>
        <v>7269750000</v>
      </c>
      <c r="N129" s="42">
        <f t="shared" si="26"/>
        <v>7269.75</v>
      </c>
    </row>
    <row r="130" spans="2:14" x14ac:dyDescent="0.25">
      <c r="B130">
        <v>111</v>
      </c>
      <c r="D130" s="59" t="s">
        <v>205</v>
      </c>
      <c r="E130" s="2" t="s">
        <v>154</v>
      </c>
      <c r="F130" s="2" t="s">
        <v>146</v>
      </c>
      <c r="G130" s="5">
        <v>976.49</v>
      </c>
      <c r="H130" s="5">
        <v>860.12279999999998</v>
      </c>
      <c r="I130" s="5">
        <f t="shared" ref="I130:I143" si="33">H130*100/G130</f>
        <v>88.083114010384122</v>
      </c>
      <c r="J130" s="5">
        <v>555450</v>
      </c>
      <c r="K130" s="5">
        <v>449262</v>
      </c>
      <c r="L130" s="5">
        <f t="shared" si="32"/>
        <v>106188</v>
      </c>
      <c r="M130" s="5">
        <f t="shared" si="25"/>
        <v>860122800</v>
      </c>
      <c r="N130" s="42">
        <f t="shared" si="26"/>
        <v>860.12279999999998</v>
      </c>
    </row>
    <row r="131" spans="2:14" x14ac:dyDescent="0.25">
      <c r="B131">
        <v>112</v>
      </c>
      <c r="D131" s="59" t="s">
        <v>206</v>
      </c>
      <c r="E131" s="2" t="s">
        <v>154</v>
      </c>
      <c r="F131" s="2" t="s">
        <v>146</v>
      </c>
      <c r="G131" s="5">
        <v>813.5</v>
      </c>
      <c r="H131" s="5">
        <v>590.58720000000005</v>
      </c>
      <c r="I131" s="5">
        <f t="shared" si="33"/>
        <v>72.598303626306091</v>
      </c>
      <c r="J131" s="5">
        <v>431462</v>
      </c>
      <c r="K131" s="5">
        <v>358550</v>
      </c>
      <c r="L131" s="5">
        <f t="shared" si="32"/>
        <v>72912</v>
      </c>
      <c r="M131" s="5">
        <f t="shared" si="25"/>
        <v>590587200</v>
      </c>
      <c r="N131" s="42">
        <f t="shared" si="26"/>
        <v>590.58720000000005</v>
      </c>
    </row>
    <row r="132" spans="2:14" x14ac:dyDescent="0.25">
      <c r="B132">
        <v>113</v>
      </c>
      <c r="D132" s="59" t="s">
        <v>207</v>
      </c>
      <c r="E132" s="2" t="s">
        <v>154</v>
      </c>
      <c r="F132" s="2" t="s">
        <v>146</v>
      </c>
      <c r="G132" s="33">
        <v>7189.3</v>
      </c>
      <c r="H132" s="5">
        <v>3206.7008999999998</v>
      </c>
      <c r="I132" s="5">
        <f t="shared" si="33"/>
        <v>44.603798700847086</v>
      </c>
      <c r="J132" s="5">
        <v>6604103</v>
      </c>
      <c r="K132" s="5">
        <v>6208214</v>
      </c>
      <c r="L132" s="5">
        <f t="shared" si="32"/>
        <v>395889</v>
      </c>
      <c r="M132" s="5">
        <f t="shared" ref="M132:M143" si="34">L132*8100</f>
        <v>3206700900</v>
      </c>
      <c r="N132" s="42">
        <f t="shared" ref="N132:N143" si="35">M132/1000000</f>
        <v>3206.7008999999998</v>
      </c>
    </row>
    <row r="133" spans="2:14" x14ac:dyDescent="0.25">
      <c r="B133">
        <v>114</v>
      </c>
      <c r="D133" s="59" t="s">
        <v>208</v>
      </c>
      <c r="E133" s="2" t="s">
        <v>154</v>
      </c>
      <c r="F133" s="2" t="s">
        <v>146</v>
      </c>
      <c r="G133" s="33">
        <v>2819.1</v>
      </c>
      <c r="H133" s="5">
        <v>1946.9889000000001</v>
      </c>
      <c r="I133" s="5">
        <f t="shared" si="33"/>
        <v>69.064201340853472</v>
      </c>
      <c r="J133" s="5">
        <v>2646155</v>
      </c>
      <c r="K133" s="5">
        <v>2405786</v>
      </c>
      <c r="L133" s="5">
        <f t="shared" si="32"/>
        <v>240369</v>
      </c>
      <c r="M133" s="5">
        <f t="shared" si="34"/>
        <v>1946988900</v>
      </c>
      <c r="N133" s="42">
        <f t="shared" si="35"/>
        <v>1946.9889000000001</v>
      </c>
    </row>
    <row r="134" spans="2:14" x14ac:dyDescent="0.25">
      <c r="B134">
        <v>115</v>
      </c>
      <c r="D134" s="59" t="s">
        <v>209</v>
      </c>
      <c r="E134" s="2" t="s">
        <v>154</v>
      </c>
      <c r="F134" s="2" t="s">
        <v>146</v>
      </c>
      <c r="G134" s="5">
        <v>297.85000000000002</v>
      </c>
      <c r="H134" s="5">
        <v>211.572</v>
      </c>
      <c r="I134" s="5">
        <f t="shared" si="33"/>
        <v>71.033070337418167</v>
      </c>
      <c r="J134" s="5">
        <v>50952</v>
      </c>
      <c r="K134" s="5">
        <v>24832</v>
      </c>
      <c r="L134" s="5">
        <f t="shared" si="32"/>
        <v>26120</v>
      </c>
      <c r="M134" s="5">
        <f t="shared" si="34"/>
        <v>211572000</v>
      </c>
      <c r="N134" s="42">
        <f t="shared" si="35"/>
        <v>211.572</v>
      </c>
    </row>
    <row r="135" spans="2:14" x14ac:dyDescent="0.25">
      <c r="B135">
        <v>116</v>
      </c>
      <c r="D135" s="59" t="s">
        <v>210</v>
      </c>
      <c r="E135" s="2" t="s">
        <v>154</v>
      </c>
      <c r="F135" s="2" t="s">
        <v>146</v>
      </c>
      <c r="G135" s="5">
        <v>476.09</v>
      </c>
      <c r="H135" s="5">
        <v>361.55970000000002</v>
      </c>
      <c r="I135" s="5">
        <f t="shared" si="33"/>
        <v>75.943561091390293</v>
      </c>
      <c r="J135" s="5">
        <v>182320</v>
      </c>
      <c r="K135" s="5">
        <v>137683</v>
      </c>
      <c r="L135" s="5">
        <f t="shared" si="32"/>
        <v>44637</v>
      </c>
      <c r="M135" s="5">
        <f t="shared" si="34"/>
        <v>361559700</v>
      </c>
      <c r="N135" s="42">
        <f t="shared" si="35"/>
        <v>361.55970000000002</v>
      </c>
    </row>
    <row r="136" spans="2:14" x14ac:dyDescent="0.25">
      <c r="B136">
        <v>117</v>
      </c>
      <c r="D136" s="59" t="s">
        <v>211</v>
      </c>
      <c r="E136" s="2" t="s">
        <v>154</v>
      </c>
      <c r="F136" s="2" t="s">
        <v>146</v>
      </c>
      <c r="G136" s="5">
        <v>928.56</v>
      </c>
      <c r="H136" s="5">
        <v>884.78729999999996</v>
      </c>
      <c r="I136" s="5">
        <f t="shared" si="33"/>
        <v>95.285958904109592</v>
      </c>
      <c r="J136" s="5">
        <v>247918</v>
      </c>
      <c r="K136" s="5">
        <v>138685</v>
      </c>
      <c r="L136" s="5">
        <f t="shared" si="32"/>
        <v>109233</v>
      </c>
      <c r="M136" s="5">
        <f t="shared" si="34"/>
        <v>884787300</v>
      </c>
      <c r="N136" s="42">
        <f t="shared" si="35"/>
        <v>884.78729999999996</v>
      </c>
    </row>
    <row r="137" spans="2:14" x14ac:dyDescent="0.25">
      <c r="B137">
        <v>118</v>
      </c>
      <c r="D137" s="59" t="s">
        <v>212</v>
      </c>
      <c r="E137" s="2" t="s">
        <v>154</v>
      </c>
      <c r="F137" s="2" t="s">
        <v>146</v>
      </c>
      <c r="G137" s="33">
        <v>3081.2</v>
      </c>
      <c r="H137" s="5">
        <v>1590.2973</v>
      </c>
      <c r="I137" s="5">
        <f t="shared" si="33"/>
        <v>51.612920290795792</v>
      </c>
      <c r="J137" s="5">
        <v>859860</v>
      </c>
      <c r="K137" s="5">
        <v>663527</v>
      </c>
      <c r="L137" s="5">
        <f t="shared" si="32"/>
        <v>196333</v>
      </c>
      <c r="M137" s="5">
        <f t="shared" si="34"/>
        <v>1590297300</v>
      </c>
      <c r="N137" s="42">
        <f t="shared" si="35"/>
        <v>1590.2973</v>
      </c>
    </row>
    <row r="138" spans="2:14" x14ac:dyDescent="0.25">
      <c r="B138">
        <v>119</v>
      </c>
      <c r="D138" s="59" t="s">
        <v>213</v>
      </c>
      <c r="E138" s="2" t="s">
        <v>154</v>
      </c>
      <c r="F138" s="2" t="s">
        <v>146</v>
      </c>
      <c r="G138" s="32">
        <v>23246</v>
      </c>
      <c r="H138" s="5">
        <v>13293.3069</v>
      </c>
      <c r="I138" s="5">
        <f t="shared" si="33"/>
        <v>57.185351888496946</v>
      </c>
      <c r="J138" s="5">
        <v>5613790</v>
      </c>
      <c r="K138" s="5">
        <v>3972641</v>
      </c>
      <c r="L138" s="5">
        <f t="shared" si="32"/>
        <v>1641149</v>
      </c>
      <c r="M138" s="5">
        <f t="shared" si="34"/>
        <v>13293306900</v>
      </c>
      <c r="N138" s="42">
        <f t="shared" si="35"/>
        <v>13293.3069</v>
      </c>
    </row>
    <row r="139" spans="2:14" x14ac:dyDescent="0.25">
      <c r="B139">
        <v>120</v>
      </c>
      <c r="D139" s="59" t="s">
        <v>6</v>
      </c>
      <c r="E139" s="2" t="s">
        <v>154</v>
      </c>
      <c r="F139" s="2" t="s">
        <v>146</v>
      </c>
      <c r="G139" s="32">
        <v>31680</v>
      </c>
      <c r="H139" s="5">
        <v>17938.041300000001</v>
      </c>
      <c r="I139" s="5">
        <f t="shared" si="33"/>
        <v>56.622605113636368</v>
      </c>
      <c r="J139" s="5">
        <v>22175356</v>
      </c>
      <c r="K139" s="5">
        <v>19960783</v>
      </c>
      <c r="L139" s="5">
        <f t="shared" si="32"/>
        <v>2214573</v>
      </c>
      <c r="M139" s="5">
        <f t="shared" si="34"/>
        <v>17938041300</v>
      </c>
      <c r="N139" s="42">
        <f t="shared" si="35"/>
        <v>17938.041300000001</v>
      </c>
    </row>
    <row r="140" spans="2:14" x14ac:dyDescent="0.25">
      <c r="B140">
        <v>121</v>
      </c>
      <c r="D140" s="59" t="s">
        <v>214</v>
      </c>
      <c r="E140" s="2" t="s">
        <v>154</v>
      </c>
      <c r="F140" s="2" t="s">
        <v>146</v>
      </c>
      <c r="G140" s="32">
        <v>16452</v>
      </c>
      <c r="H140" s="5">
        <v>9534.1617000000006</v>
      </c>
      <c r="I140" s="5">
        <f t="shared" si="33"/>
        <v>57.951384026258211</v>
      </c>
      <c r="J140" s="5">
        <v>6580464</v>
      </c>
      <c r="K140" s="5">
        <v>5403407</v>
      </c>
      <c r="L140" s="5">
        <f t="shared" si="32"/>
        <v>1177057</v>
      </c>
      <c r="M140" s="5">
        <f t="shared" si="34"/>
        <v>9534161700</v>
      </c>
      <c r="N140" s="42">
        <f t="shared" si="35"/>
        <v>9534.1617000000006</v>
      </c>
    </row>
    <row r="141" spans="2:14" x14ac:dyDescent="0.25">
      <c r="B141">
        <v>122</v>
      </c>
      <c r="D141" s="59" t="s">
        <v>215</v>
      </c>
      <c r="E141" s="2" t="s">
        <v>154</v>
      </c>
      <c r="F141" s="2" t="s">
        <v>146</v>
      </c>
      <c r="G141" s="33">
        <v>1165.0999999999999</v>
      </c>
      <c r="H141" s="5">
        <v>549.39059999999995</v>
      </c>
      <c r="I141" s="5">
        <f t="shared" si="33"/>
        <v>47.153943867479185</v>
      </c>
      <c r="J141" s="5">
        <v>412960</v>
      </c>
      <c r="K141" s="5">
        <v>345134</v>
      </c>
      <c r="L141" s="5">
        <f t="shared" si="32"/>
        <v>67826</v>
      </c>
      <c r="M141" s="5">
        <f t="shared" si="34"/>
        <v>549390600</v>
      </c>
      <c r="N141" s="42">
        <f t="shared" si="35"/>
        <v>549.39059999999995</v>
      </c>
    </row>
    <row r="142" spans="2:14" x14ac:dyDescent="0.25">
      <c r="B142">
        <v>123</v>
      </c>
      <c r="D142" s="59" t="s">
        <v>216</v>
      </c>
      <c r="E142" s="2" t="s">
        <v>154</v>
      </c>
      <c r="F142" s="2" t="s">
        <v>146</v>
      </c>
      <c r="G142" s="33">
        <v>2004.3</v>
      </c>
      <c r="H142" s="5">
        <v>985.59990000000005</v>
      </c>
      <c r="I142" s="5">
        <f t="shared" si="33"/>
        <v>49.17427031881455</v>
      </c>
      <c r="J142" s="5">
        <v>564624</v>
      </c>
      <c r="K142" s="5">
        <v>442945</v>
      </c>
      <c r="L142" s="5">
        <f t="shared" si="32"/>
        <v>121679</v>
      </c>
      <c r="M142" s="5">
        <f t="shared" si="34"/>
        <v>985599900</v>
      </c>
      <c r="N142" s="42">
        <f t="shared" si="35"/>
        <v>985.59990000000005</v>
      </c>
    </row>
    <row r="143" spans="2:14" x14ac:dyDescent="0.25">
      <c r="B143">
        <v>124</v>
      </c>
      <c r="D143" s="59" t="s">
        <v>217</v>
      </c>
      <c r="E143" s="2" t="s">
        <v>154</v>
      </c>
      <c r="F143" s="2" t="s">
        <v>146</v>
      </c>
      <c r="G143" s="33">
        <v>4889.3999999999996</v>
      </c>
      <c r="H143" s="5">
        <v>2091.1770000000001</v>
      </c>
      <c r="I143" s="5">
        <f t="shared" si="33"/>
        <v>42.769603632347533</v>
      </c>
      <c r="J143" s="5">
        <v>2048445</v>
      </c>
      <c r="K143" s="5">
        <v>1790275</v>
      </c>
      <c r="L143" s="5">
        <f t="shared" si="32"/>
        <v>258170</v>
      </c>
      <c r="M143" s="5">
        <f t="shared" si="34"/>
        <v>2091177000</v>
      </c>
      <c r="N143" s="42">
        <f t="shared" si="35"/>
        <v>2091.1770000000001</v>
      </c>
    </row>
    <row r="144" spans="2:14" x14ac:dyDescent="0.25">
      <c r="B144">
        <v>125</v>
      </c>
      <c r="C144" s="2" t="s">
        <v>219</v>
      </c>
      <c r="E144" s="2" t="s">
        <v>154</v>
      </c>
      <c r="F144" s="2" t="s">
        <v>146</v>
      </c>
      <c r="G144" s="33">
        <v>8946.9</v>
      </c>
      <c r="H144" s="5">
        <v>4322</v>
      </c>
      <c r="I144" s="5">
        <f t="shared" ref="I144:I206" si="36">H144*100/G144</f>
        <v>48.30723490818049</v>
      </c>
    </row>
    <row r="145" spans="2:21" x14ac:dyDescent="0.25">
      <c r="B145">
        <v>126</v>
      </c>
      <c r="C145" s="2" t="s">
        <v>220</v>
      </c>
      <c r="E145" s="2" t="s">
        <v>221</v>
      </c>
      <c r="F145" s="2" t="s">
        <v>146</v>
      </c>
      <c r="G145" s="33">
        <v>2647.8</v>
      </c>
      <c r="H145" s="5">
        <v>1300</v>
      </c>
      <c r="I145" s="5">
        <f t="shared" si="36"/>
        <v>49.097363849233325</v>
      </c>
    </row>
    <row r="146" spans="2:21" x14ac:dyDescent="0.25">
      <c r="B146">
        <v>127</v>
      </c>
      <c r="C146" s="2" t="s">
        <v>222</v>
      </c>
      <c r="E146" s="41" t="s">
        <v>223</v>
      </c>
      <c r="F146" s="2" t="s">
        <v>158</v>
      </c>
      <c r="G146" s="33">
        <v>2313.1</v>
      </c>
      <c r="H146" s="5">
        <v>1621</v>
      </c>
      <c r="I146" s="5">
        <f t="shared" si="36"/>
        <v>70.07911460810169</v>
      </c>
    </row>
    <row r="147" spans="2:21" x14ac:dyDescent="0.25">
      <c r="B147">
        <v>128</v>
      </c>
      <c r="C147" s="2" t="s">
        <v>226</v>
      </c>
      <c r="E147" s="2" t="s">
        <v>167</v>
      </c>
      <c r="F147" s="2" t="s">
        <v>158</v>
      </c>
      <c r="G147" s="33">
        <v>6346</v>
      </c>
      <c r="H147" s="5">
        <v>2058</v>
      </c>
      <c r="I147" s="5">
        <f t="shared" si="36"/>
        <v>32.429877087929405</v>
      </c>
    </row>
    <row r="148" spans="2:21" x14ac:dyDescent="0.25">
      <c r="B148">
        <v>128</v>
      </c>
      <c r="C148" s="2" t="s">
        <v>227</v>
      </c>
      <c r="E148" s="2" t="s">
        <v>154</v>
      </c>
      <c r="F148" s="2" t="s">
        <v>149</v>
      </c>
      <c r="G148" s="32">
        <v>63308</v>
      </c>
      <c r="H148" s="5">
        <v>38296</v>
      </c>
      <c r="I148" s="5">
        <f t="shared" si="36"/>
        <v>60.491565047071461</v>
      </c>
      <c r="Q148" s="5">
        <v>52292352</v>
      </c>
      <c r="R148" s="5">
        <v>47564392</v>
      </c>
      <c r="S148" s="3">
        <f>Q148-R148</f>
        <v>4727960</v>
      </c>
      <c r="T148">
        <f>S148*8100</f>
        <v>38296476000</v>
      </c>
      <c r="U148" s="36">
        <f>T148/1000000</f>
        <v>38296.476000000002</v>
      </c>
    </row>
    <row r="149" spans="2:21" x14ac:dyDescent="0.25">
      <c r="C149" s="2" t="s">
        <v>251</v>
      </c>
      <c r="E149" s="2" t="s">
        <v>149</v>
      </c>
      <c r="F149" s="2" t="s">
        <v>252</v>
      </c>
      <c r="G149" s="33">
        <v>8130</v>
      </c>
      <c r="H149" s="5">
        <v>6148</v>
      </c>
      <c r="I149" s="5">
        <f t="shared" si="36"/>
        <v>75.621156211562109</v>
      </c>
      <c r="S149" s="3"/>
      <c r="U149" s="36"/>
    </row>
    <row r="150" spans="2:21" x14ac:dyDescent="0.25">
      <c r="C150" s="2" t="s">
        <v>253</v>
      </c>
      <c r="E150" s="2" t="s">
        <v>149</v>
      </c>
      <c r="F150" s="2" t="s">
        <v>150</v>
      </c>
      <c r="G150" s="32">
        <v>51676</v>
      </c>
      <c r="H150" s="5">
        <v>43229</v>
      </c>
      <c r="I150" s="5">
        <f t="shared" si="36"/>
        <v>83.653920582088404</v>
      </c>
      <c r="S150" s="3"/>
      <c r="U150" s="36"/>
    </row>
    <row r="151" spans="2:21" x14ac:dyDescent="0.25">
      <c r="C151" s="8" t="s">
        <v>255</v>
      </c>
      <c r="S151" s="3"/>
      <c r="U151" s="36"/>
    </row>
    <row r="152" spans="2:21" x14ac:dyDescent="0.25">
      <c r="D152" s="2" t="s">
        <v>256</v>
      </c>
      <c r="E152" s="2" t="s">
        <v>146</v>
      </c>
      <c r="F152" s="2" t="s">
        <v>155</v>
      </c>
      <c r="G152" s="32">
        <v>13793</v>
      </c>
      <c r="H152" s="5">
        <v>5357</v>
      </c>
      <c r="I152" s="5">
        <f t="shared" si="36"/>
        <v>38.83854128905967</v>
      </c>
      <c r="Q152">
        <v>6445020</v>
      </c>
      <c r="R152" s="4">
        <v>5783719</v>
      </c>
      <c r="S152" s="3">
        <f t="shared" ref="S152" si="37">Q152-R152</f>
        <v>661301</v>
      </c>
      <c r="T152">
        <f t="shared" ref="T152:T156" si="38">S152*8100</f>
        <v>5356538100</v>
      </c>
      <c r="U152" s="36">
        <f t="shared" ref="U152:U156" si="39">T152/1000000</f>
        <v>5356.5380999999998</v>
      </c>
    </row>
    <row r="153" spans="2:21" x14ac:dyDescent="0.25">
      <c r="D153" s="2" t="s">
        <v>257</v>
      </c>
      <c r="E153" s="2" t="s">
        <v>146</v>
      </c>
      <c r="F153" s="2" t="s">
        <v>178</v>
      </c>
      <c r="G153" s="33">
        <v>2504.8000000000002</v>
      </c>
      <c r="H153" s="5">
        <v>956.3</v>
      </c>
      <c r="I153" s="5">
        <f t="shared" si="36"/>
        <v>38.178696901948257</v>
      </c>
      <c r="Q153">
        <v>2128443</v>
      </c>
      <c r="R153" s="4">
        <v>2010387</v>
      </c>
      <c r="S153" s="3">
        <f t="shared" ref="S153" si="40">Q153-R153</f>
        <v>118056</v>
      </c>
      <c r="T153">
        <f t="shared" si="38"/>
        <v>956253600</v>
      </c>
      <c r="U153" s="36">
        <f t="shared" si="39"/>
        <v>956.25360000000001</v>
      </c>
    </row>
    <row r="154" spans="2:21" x14ac:dyDescent="0.25">
      <c r="D154" s="2" t="s">
        <v>258</v>
      </c>
      <c r="E154" s="2" t="s">
        <v>146</v>
      </c>
      <c r="F154" s="2" t="s">
        <v>178</v>
      </c>
      <c r="G154" s="32">
        <v>71790</v>
      </c>
      <c r="H154" s="5">
        <v>14974</v>
      </c>
      <c r="I154" s="5">
        <f t="shared" si="36"/>
        <v>20.85805822537958</v>
      </c>
      <c r="Q154">
        <v>60698360</v>
      </c>
      <c r="R154" s="4">
        <v>58849736</v>
      </c>
      <c r="S154" s="3">
        <f t="shared" ref="S154" si="41">Q154-R154</f>
        <v>1848624</v>
      </c>
      <c r="T154">
        <f t="shared" si="38"/>
        <v>14973854400</v>
      </c>
      <c r="U154" s="36">
        <f t="shared" si="39"/>
        <v>14973.8544</v>
      </c>
    </row>
    <row r="155" spans="2:21" x14ac:dyDescent="0.25">
      <c r="C155" s="8" t="s">
        <v>276</v>
      </c>
      <c r="D155" s="2"/>
      <c r="S155" s="3"/>
      <c r="U155" s="36"/>
    </row>
    <row r="156" spans="2:21" x14ac:dyDescent="0.25">
      <c r="D156" s="2" t="s">
        <v>259</v>
      </c>
      <c r="E156" s="2" t="s">
        <v>158</v>
      </c>
      <c r="F156" s="2" t="s">
        <v>260</v>
      </c>
      <c r="G156" s="32">
        <v>15260</v>
      </c>
      <c r="H156" s="5">
        <v>8064</v>
      </c>
      <c r="I156" s="5">
        <f t="shared" si="36"/>
        <v>52.844036697247709</v>
      </c>
      <c r="Q156">
        <v>24870240</v>
      </c>
      <c r="R156" s="4">
        <v>23874701</v>
      </c>
      <c r="S156" s="3">
        <f t="shared" ref="S156" si="42">Q156-R156</f>
        <v>995539</v>
      </c>
      <c r="T156">
        <f t="shared" si="38"/>
        <v>8063865900</v>
      </c>
      <c r="U156" s="36">
        <f t="shared" si="39"/>
        <v>8063.8658999999998</v>
      </c>
    </row>
    <row r="157" spans="2:21" x14ac:dyDescent="0.25">
      <c r="D157" s="2" t="s">
        <v>261</v>
      </c>
      <c r="E157" s="2" t="s">
        <v>158</v>
      </c>
      <c r="F157" s="2" t="s">
        <v>262</v>
      </c>
      <c r="G157" s="32">
        <v>11993</v>
      </c>
      <c r="H157" s="5">
        <v>10606</v>
      </c>
      <c r="I157" s="5">
        <f t="shared" si="36"/>
        <v>88.434920370215963</v>
      </c>
      <c r="Q157">
        <v>7922720</v>
      </c>
      <c r="R157" s="4">
        <v>6613312</v>
      </c>
      <c r="S157" s="3">
        <f t="shared" ref="S157" si="43">Q157-R157</f>
        <v>1309408</v>
      </c>
      <c r="T157">
        <f t="shared" ref="T157:T163" si="44">S157*8100</f>
        <v>10606204800</v>
      </c>
      <c r="U157" s="36">
        <f t="shared" ref="U157:U163" si="45">T157/1000000</f>
        <v>10606.2048</v>
      </c>
    </row>
    <row r="158" spans="2:21" x14ac:dyDescent="0.25">
      <c r="D158" s="2" t="s">
        <v>263</v>
      </c>
      <c r="E158" s="2" t="s">
        <v>158</v>
      </c>
      <c r="F158" s="2" t="s">
        <v>150</v>
      </c>
      <c r="G158" s="32">
        <v>32378</v>
      </c>
      <c r="H158" s="5">
        <v>22193</v>
      </c>
      <c r="I158" s="5">
        <f t="shared" si="36"/>
        <v>68.543455432701222</v>
      </c>
      <c r="Q158">
        <v>60279192</v>
      </c>
      <c r="R158" s="4">
        <v>57539301</v>
      </c>
      <c r="S158" s="3">
        <f t="shared" ref="S158" si="46">Q158-R158</f>
        <v>2739891</v>
      </c>
      <c r="T158">
        <f t="shared" si="44"/>
        <v>22193117100</v>
      </c>
      <c r="U158" s="36">
        <f t="shared" si="45"/>
        <v>22193.117099999999</v>
      </c>
    </row>
    <row r="159" spans="2:21" x14ac:dyDescent="0.25">
      <c r="D159" s="2" t="s">
        <v>264</v>
      </c>
      <c r="E159" s="2" t="s">
        <v>158</v>
      </c>
      <c r="F159" s="2" t="s">
        <v>265</v>
      </c>
      <c r="G159" s="33">
        <v>3425</v>
      </c>
      <c r="H159" s="5">
        <v>485.2</v>
      </c>
      <c r="I159" s="5">
        <f t="shared" si="36"/>
        <v>14.166423357664234</v>
      </c>
      <c r="Q159">
        <v>950054</v>
      </c>
      <c r="R159" s="4">
        <v>890147</v>
      </c>
      <c r="S159" s="3">
        <f t="shared" ref="S159" si="47">Q159-R159</f>
        <v>59907</v>
      </c>
      <c r="T159">
        <f t="shared" si="44"/>
        <v>485246700</v>
      </c>
      <c r="U159" s="36">
        <f t="shared" si="45"/>
        <v>485.24669999999998</v>
      </c>
    </row>
    <row r="160" spans="2:21" x14ac:dyDescent="0.25">
      <c r="D160" s="2" t="s">
        <v>267</v>
      </c>
      <c r="E160" s="2" t="s">
        <v>158</v>
      </c>
      <c r="F160" s="2" t="s">
        <v>266</v>
      </c>
      <c r="G160" s="33">
        <v>4517</v>
      </c>
      <c r="H160" s="5">
        <v>1619</v>
      </c>
      <c r="I160" s="5">
        <f t="shared" si="36"/>
        <v>35.842373256586228</v>
      </c>
      <c r="Q160">
        <v>1614729</v>
      </c>
      <c r="R160" s="4">
        <v>1414877</v>
      </c>
      <c r="S160" s="3">
        <f t="shared" ref="S160" si="48">Q160-R160</f>
        <v>199852</v>
      </c>
      <c r="T160">
        <f t="shared" si="44"/>
        <v>1618801200</v>
      </c>
      <c r="U160" s="36">
        <f t="shared" si="45"/>
        <v>1618.8012000000001</v>
      </c>
    </row>
    <row r="161" spans="3:21" x14ac:dyDescent="0.25">
      <c r="D161" s="2" t="s">
        <v>268</v>
      </c>
      <c r="E161" s="2" t="s">
        <v>158</v>
      </c>
      <c r="F161" s="2" t="s">
        <v>270</v>
      </c>
      <c r="G161" s="33">
        <v>3576</v>
      </c>
      <c r="H161" s="5">
        <v>972</v>
      </c>
      <c r="I161" s="5">
        <f t="shared" si="36"/>
        <v>27.181208053691275</v>
      </c>
      <c r="Q161">
        <v>1074528</v>
      </c>
      <c r="R161" s="4">
        <v>954580</v>
      </c>
      <c r="S161" s="3">
        <f t="shared" ref="S161" si="49">Q161-R161</f>
        <v>119948</v>
      </c>
      <c r="T161">
        <f t="shared" si="44"/>
        <v>971578800</v>
      </c>
      <c r="U161" s="36">
        <f t="shared" si="45"/>
        <v>971.5788</v>
      </c>
    </row>
    <row r="162" spans="3:21" x14ac:dyDescent="0.25">
      <c r="D162" s="2" t="s">
        <v>269</v>
      </c>
      <c r="E162" s="2" t="s">
        <v>158</v>
      </c>
      <c r="F162" s="2" t="s">
        <v>270</v>
      </c>
      <c r="G162" s="33">
        <v>6707</v>
      </c>
      <c r="H162" s="5">
        <v>2326</v>
      </c>
      <c r="I162" s="5">
        <f t="shared" si="36"/>
        <v>34.680184881467127</v>
      </c>
      <c r="Q162">
        <v>3569260</v>
      </c>
      <c r="R162" s="4">
        <v>3282154</v>
      </c>
      <c r="S162" s="3">
        <f t="shared" ref="S162" si="50">Q162-R162</f>
        <v>287106</v>
      </c>
      <c r="T162">
        <f t="shared" si="44"/>
        <v>2325558600</v>
      </c>
      <c r="U162" s="36">
        <f t="shared" si="45"/>
        <v>2325.5585999999998</v>
      </c>
    </row>
    <row r="163" spans="3:21" x14ac:dyDescent="0.25">
      <c r="D163" s="2" t="s">
        <v>272</v>
      </c>
      <c r="E163" s="2" t="s">
        <v>158</v>
      </c>
      <c r="F163" s="2" t="s">
        <v>271</v>
      </c>
      <c r="G163" s="5">
        <v>88.2</v>
      </c>
      <c r="H163" s="5">
        <v>57</v>
      </c>
      <c r="I163" s="5">
        <f t="shared" si="36"/>
        <v>64.625850340136054</v>
      </c>
      <c r="Q163">
        <v>36239</v>
      </c>
      <c r="R163" s="4">
        <v>29254</v>
      </c>
      <c r="S163" s="3">
        <f t="shared" ref="S163" si="51">Q163-R163</f>
        <v>6985</v>
      </c>
      <c r="T163">
        <f t="shared" si="44"/>
        <v>56578500</v>
      </c>
      <c r="U163" s="36">
        <f t="shared" si="45"/>
        <v>56.578499999999998</v>
      </c>
    </row>
    <row r="164" spans="3:21" x14ac:dyDescent="0.25">
      <c r="C164" s="8" t="s">
        <v>273</v>
      </c>
      <c r="S164" s="3"/>
      <c r="U164" s="36"/>
    </row>
    <row r="165" spans="3:21" x14ac:dyDescent="0.25">
      <c r="D165" s="2" t="s">
        <v>274</v>
      </c>
      <c r="E165" s="2" t="s">
        <v>149</v>
      </c>
      <c r="F165" s="2" t="s">
        <v>275</v>
      </c>
      <c r="G165" s="33">
        <v>4511</v>
      </c>
      <c r="H165" s="5">
        <v>3318</v>
      </c>
      <c r="I165" s="5">
        <f t="shared" si="36"/>
        <v>73.553535801374423</v>
      </c>
      <c r="Q165">
        <v>1433000</v>
      </c>
      <c r="R165" s="4">
        <v>1023373</v>
      </c>
      <c r="S165" s="3">
        <f t="shared" ref="S165" si="52">Q165-R165</f>
        <v>409627</v>
      </c>
      <c r="T165">
        <f t="shared" ref="T165" si="53">S165*8100</f>
        <v>3317978700</v>
      </c>
      <c r="U165" s="36">
        <f t="shared" ref="U165" si="54">T165/1000000</f>
        <v>3317.9787000000001</v>
      </c>
    </row>
    <row r="166" spans="3:21" x14ac:dyDescent="0.25">
      <c r="D166" s="2" t="s">
        <v>308</v>
      </c>
      <c r="E166" s="2" t="s">
        <v>149</v>
      </c>
      <c r="F166" s="2" t="s">
        <v>160</v>
      </c>
      <c r="G166" s="46">
        <v>445.7</v>
      </c>
      <c r="H166" s="5">
        <v>380</v>
      </c>
      <c r="I166" s="5">
        <f t="shared" si="36"/>
        <v>85.259142921247474</v>
      </c>
      <c r="Q166">
        <v>217308</v>
      </c>
      <c r="R166" s="4">
        <v>170400</v>
      </c>
      <c r="S166" s="3">
        <f t="shared" ref="S166" si="55">Q166-R166</f>
        <v>46908</v>
      </c>
      <c r="T166">
        <f t="shared" ref="T166" si="56">S166*8100</f>
        <v>379954800</v>
      </c>
      <c r="U166" s="36">
        <f t="shared" ref="U166" si="57">T166/1000000</f>
        <v>379.95479999999998</v>
      </c>
    </row>
    <row r="167" spans="3:21" x14ac:dyDescent="0.25">
      <c r="C167" s="8" t="s">
        <v>277</v>
      </c>
      <c r="S167" s="3"/>
      <c r="U167" s="36"/>
    </row>
    <row r="168" spans="3:21" x14ac:dyDescent="0.25">
      <c r="D168" s="35" t="s">
        <v>278</v>
      </c>
      <c r="E168" s="2" t="s">
        <v>149</v>
      </c>
      <c r="F168" s="2" t="s">
        <v>221</v>
      </c>
      <c r="G168" s="5">
        <v>941.5</v>
      </c>
      <c r="H168" s="5">
        <v>133.6</v>
      </c>
      <c r="I168" s="5">
        <f t="shared" si="36"/>
        <v>14.190122145512481</v>
      </c>
      <c r="Q168">
        <v>403725</v>
      </c>
      <c r="R168" s="4">
        <v>387228</v>
      </c>
      <c r="S168" s="3">
        <f t="shared" ref="S168" si="58">Q168-R168</f>
        <v>16497</v>
      </c>
      <c r="T168">
        <f t="shared" ref="T168" si="59">S168*8100</f>
        <v>133625700</v>
      </c>
      <c r="U168" s="36">
        <f t="shared" ref="U168" si="60">T168/1000000</f>
        <v>133.62569999999999</v>
      </c>
    </row>
    <row r="169" spans="3:21" x14ac:dyDescent="0.25">
      <c r="D169" s="35" t="s">
        <v>279</v>
      </c>
      <c r="E169" s="2" t="s">
        <v>149</v>
      </c>
      <c r="F169" s="2" t="s">
        <v>221</v>
      </c>
      <c r="G169" s="5">
        <v>202.8</v>
      </c>
      <c r="H169" s="5">
        <v>97.9</v>
      </c>
      <c r="I169" s="5">
        <f t="shared" si="36"/>
        <v>48.274161735700197</v>
      </c>
      <c r="Q169">
        <v>121412</v>
      </c>
      <c r="R169" s="4">
        <v>109326</v>
      </c>
      <c r="S169" s="3">
        <f t="shared" ref="S169" si="61">Q169-R169</f>
        <v>12086</v>
      </c>
      <c r="T169">
        <f t="shared" ref="T169" si="62">S169*8100</f>
        <v>97896600</v>
      </c>
      <c r="U169" s="36">
        <f t="shared" ref="U169" si="63">T169/1000000</f>
        <v>97.896600000000007</v>
      </c>
    </row>
    <row r="170" spans="3:21" x14ac:dyDescent="0.25">
      <c r="D170" s="35" t="s">
        <v>280</v>
      </c>
      <c r="E170" s="2" t="s">
        <v>149</v>
      </c>
      <c r="F170" s="2" t="s">
        <v>221</v>
      </c>
      <c r="G170" s="5">
        <v>80.2</v>
      </c>
      <c r="H170" s="5">
        <v>21</v>
      </c>
      <c r="I170" s="5">
        <f t="shared" si="36"/>
        <v>26.184538653366584</v>
      </c>
      <c r="Q170">
        <v>20253</v>
      </c>
      <c r="R170" s="4">
        <v>17658</v>
      </c>
      <c r="S170" s="3">
        <f t="shared" ref="S170:S171" si="64">Q170-R170</f>
        <v>2595</v>
      </c>
      <c r="T170">
        <f t="shared" ref="T170:T171" si="65">S170*8100</f>
        <v>21019500</v>
      </c>
      <c r="U170" s="36">
        <f t="shared" ref="U170:U171" si="66">T170/1000000</f>
        <v>21.019500000000001</v>
      </c>
    </row>
    <row r="171" spans="3:21" x14ac:dyDescent="0.25">
      <c r="D171" s="35" t="s">
        <v>281</v>
      </c>
      <c r="E171" s="2" t="s">
        <v>149</v>
      </c>
      <c r="F171" s="2" t="s">
        <v>221</v>
      </c>
      <c r="G171" s="5">
        <v>17.399999999999999</v>
      </c>
      <c r="H171" s="5">
        <v>8</v>
      </c>
      <c r="I171" s="5">
        <f t="shared" si="36"/>
        <v>45.977011494252878</v>
      </c>
      <c r="Q171">
        <v>4320</v>
      </c>
      <c r="R171" s="4">
        <v>3335</v>
      </c>
      <c r="S171" s="3">
        <f t="shared" si="64"/>
        <v>985</v>
      </c>
      <c r="T171">
        <f t="shared" si="65"/>
        <v>7978500</v>
      </c>
      <c r="U171" s="36">
        <f t="shared" si="66"/>
        <v>7.9785000000000004</v>
      </c>
    </row>
    <row r="172" spans="3:21" x14ac:dyDescent="0.25">
      <c r="D172" s="35" t="s">
        <v>282</v>
      </c>
      <c r="E172" s="2" t="s">
        <v>149</v>
      </c>
      <c r="F172" s="2" t="s">
        <v>221</v>
      </c>
      <c r="G172" s="5">
        <v>145.30000000000001</v>
      </c>
      <c r="H172" s="5">
        <v>31.7</v>
      </c>
      <c r="I172" s="5">
        <f t="shared" si="36"/>
        <v>21.816930488644182</v>
      </c>
      <c r="Q172">
        <v>36225</v>
      </c>
      <c r="R172" s="4">
        <v>32311</v>
      </c>
      <c r="S172" s="3">
        <f t="shared" ref="S172" si="67">Q172-R172</f>
        <v>3914</v>
      </c>
      <c r="T172">
        <f t="shared" ref="T172" si="68">S172*8100</f>
        <v>31703400</v>
      </c>
      <c r="U172" s="36">
        <f t="shared" ref="U172" si="69">T172/1000000</f>
        <v>31.703399999999998</v>
      </c>
    </row>
    <row r="173" spans="3:21" x14ac:dyDescent="0.25">
      <c r="D173" s="35" t="s">
        <v>283</v>
      </c>
      <c r="E173" s="2" t="s">
        <v>149</v>
      </c>
      <c r="F173" s="2" t="s">
        <v>221</v>
      </c>
      <c r="G173" s="5">
        <v>382.5</v>
      </c>
      <c r="H173" s="5">
        <v>96.9</v>
      </c>
      <c r="I173" s="5">
        <f t="shared" si="36"/>
        <v>25.333333333333332</v>
      </c>
      <c r="Q173">
        <v>375318</v>
      </c>
      <c r="R173" s="4">
        <v>363353</v>
      </c>
      <c r="S173" s="3">
        <f t="shared" ref="S173" si="70">Q173-R173</f>
        <v>11965</v>
      </c>
      <c r="T173">
        <f t="shared" ref="T173" si="71">S173*8100</f>
        <v>96916500</v>
      </c>
      <c r="U173" s="36">
        <f t="shared" ref="U173" si="72">T173/1000000</f>
        <v>96.916499999999999</v>
      </c>
    </row>
    <row r="174" spans="3:21" x14ac:dyDescent="0.25">
      <c r="D174" s="35" t="s">
        <v>284</v>
      </c>
      <c r="E174" s="2" t="s">
        <v>149</v>
      </c>
      <c r="F174" s="2" t="s">
        <v>221</v>
      </c>
      <c r="G174" s="5">
        <v>872.4</v>
      </c>
      <c r="H174" s="5">
        <v>372.4</v>
      </c>
      <c r="I174" s="5">
        <f t="shared" si="36"/>
        <v>42.686840898670333</v>
      </c>
      <c r="Q174">
        <v>340472</v>
      </c>
      <c r="R174" s="4">
        <v>294497</v>
      </c>
      <c r="S174" s="3">
        <f t="shared" ref="S174:S175" si="73">Q174-R174</f>
        <v>45975</v>
      </c>
      <c r="T174">
        <f t="shared" ref="T174:T175" si="74">S174*8100</f>
        <v>372397500</v>
      </c>
      <c r="U174" s="36">
        <f t="shared" ref="U174:U175" si="75">T174/1000000</f>
        <v>372.39749999999998</v>
      </c>
    </row>
    <row r="175" spans="3:21" x14ac:dyDescent="0.25">
      <c r="D175" s="35" t="s">
        <v>285</v>
      </c>
      <c r="E175" s="2" t="s">
        <v>149</v>
      </c>
      <c r="F175" s="2" t="s">
        <v>221</v>
      </c>
      <c r="G175" s="5">
        <v>24.5</v>
      </c>
      <c r="H175" s="5">
        <v>18.899999999999999</v>
      </c>
      <c r="I175" s="5">
        <f t="shared" si="36"/>
        <v>77.142857142857139</v>
      </c>
      <c r="Q175">
        <v>9628</v>
      </c>
      <c r="R175" s="4">
        <v>7300</v>
      </c>
      <c r="S175" s="3">
        <f t="shared" si="73"/>
        <v>2328</v>
      </c>
      <c r="T175">
        <f t="shared" si="74"/>
        <v>18856800</v>
      </c>
      <c r="U175" s="36">
        <f t="shared" si="75"/>
        <v>18.8568</v>
      </c>
    </row>
    <row r="176" spans="3:21" x14ac:dyDescent="0.25">
      <c r="D176" s="2" t="s">
        <v>286</v>
      </c>
      <c r="E176" s="2" t="s">
        <v>149</v>
      </c>
      <c r="F176" s="2" t="s">
        <v>221</v>
      </c>
      <c r="G176" s="5">
        <v>284.60000000000002</v>
      </c>
      <c r="H176" s="5">
        <v>50</v>
      </c>
      <c r="I176" s="5">
        <f t="shared" si="36"/>
        <v>17.568517217146873</v>
      </c>
      <c r="Q176">
        <v>108836</v>
      </c>
      <c r="R176" s="4">
        <v>102667</v>
      </c>
      <c r="S176" s="3">
        <f t="shared" ref="S176" si="76">Q176-R176</f>
        <v>6169</v>
      </c>
      <c r="T176">
        <f t="shared" ref="T176" si="77">S176*8100</f>
        <v>49968900</v>
      </c>
      <c r="U176" s="36">
        <f t="shared" ref="U176" si="78">T176/1000000</f>
        <v>49.968899999999998</v>
      </c>
    </row>
    <row r="177" spans="4:21" x14ac:dyDescent="0.25">
      <c r="D177" s="2" t="s">
        <v>287</v>
      </c>
      <c r="E177" s="2" t="s">
        <v>149</v>
      </c>
      <c r="F177" s="2" t="s">
        <v>221</v>
      </c>
      <c r="G177" s="5">
        <v>828.9</v>
      </c>
      <c r="H177" s="5">
        <v>319.7</v>
      </c>
      <c r="I177" s="5">
        <f t="shared" si="36"/>
        <v>38.569188080588731</v>
      </c>
      <c r="Q177">
        <v>335620</v>
      </c>
      <c r="R177" s="4">
        <v>296151</v>
      </c>
      <c r="S177" s="3">
        <f t="shared" ref="S177" si="79">Q177-R177</f>
        <v>39469</v>
      </c>
      <c r="T177">
        <f t="shared" ref="T177" si="80">S177*8100</f>
        <v>319698900</v>
      </c>
      <c r="U177" s="36">
        <f t="shared" ref="U177" si="81">T177/1000000</f>
        <v>319.69889999999998</v>
      </c>
    </row>
    <row r="178" spans="4:21" x14ac:dyDescent="0.25">
      <c r="D178" s="2" t="s">
        <v>288</v>
      </c>
      <c r="E178" s="2" t="s">
        <v>149</v>
      </c>
      <c r="F178" s="2" t="s">
        <v>221</v>
      </c>
      <c r="G178" s="5">
        <v>99.4</v>
      </c>
      <c r="H178" s="5">
        <v>31.5</v>
      </c>
      <c r="I178" s="5">
        <f t="shared" si="36"/>
        <v>31.69014084507042</v>
      </c>
      <c r="Q178">
        <v>36400</v>
      </c>
      <c r="R178">
        <v>32512</v>
      </c>
      <c r="S178" s="3">
        <f t="shared" ref="S178" si="82">Q178-R178</f>
        <v>3888</v>
      </c>
      <c r="T178">
        <f t="shared" ref="T178" si="83">S178*8100</f>
        <v>31492800</v>
      </c>
      <c r="U178" s="36">
        <f t="shared" ref="U178" si="84">T178/1000000</f>
        <v>31.492799999999999</v>
      </c>
    </row>
    <row r="179" spans="4:21" x14ac:dyDescent="0.25">
      <c r="D179" s="2" t="s">
        <v>289</v>
      </c>
      <c r="E179" s="2" t="s">
        <v>149</v>
      </c>
      <c r="F179" s="2" t="s">
        <v>221</v>
      </c>
      <c r="G179" s="5">
        <v>18.600000000000001</v>
      </c>
      <c r="H179" s="5">
        <v>10</v>
      </c>
      <c r="I179" s="5">
        <f t="shared" si="36"/>
        <v>53.763440860215049</v>
      </c>
      <c r="Q179">
        <v>4042</v>
      </c>
      <c r="R179" s="4">
        <v>2805</v>
      </c>
      <c r="S179" s="3">
        <f t="shared" ref="S179" si="85">Q179-R179</f>
        <v>1237</v>
      </c>
      <c r="T179">
        <f t="shared" ref="T179" si="86">S179*8100</f>
        <v>10019700</v>
      </c>
      <c r="U179" s="36">
        <f t="shared" ref="U179" si="87">T179/1000000</f>
        <v>10.0197</v>
      </c>
    </row>
    <row r="180" spans="4:21" x14ac:dyDescent="0.25">
      <c r="D180" s="2" t="s">
        <v>290</v>
      </c>
      <c r="E180" s="2" t="s">
        <v>149</v>
      </c>
      <c r="F180" s="2" t="s">
        <v>221</v>
      </c>
      <c r="G180" s="5">
        <v>323.39999999999998</v>
      </c>
      <c r="H180" s="5">
        <v>164.4</v>
      </c>
      <c r="I180" s="5">
        <f t="shared" si="36"/>
        <v>50.834879406307984</v>
      </c>
      <c r="Q180">
        <v>116640</v>
      </c>
      <c r="R180" s="4">
        <v>96346</v>
      </c>
      <c r="S180" s="3">
        <f t="shared" ref="S180" si="88">Q180-R180</f>
        <v>20294</v>
      </c>
      <c r="T180">
        <f t="shared" ref="T180" si="89">S180*8100</f>
        <v>164381400</v>
      </c>
      <c r="U180" s="36">
        <f t="shared" ref="U180" si="90">T180/1000000</f>
        <v>164.38140000000001</v>
      </c>
    </row>
    <row r="181" spans="4:21" x14ac:dyDescent="0.25">
      <c r="D181" s="2" t="s">
        <v>291</v>
      </c>
      <c r="E181" s="2" t="s">
        <v>149</v>
      </c>
      <c r="F181" s="2" t="s">
        <v>221</v>
      </c>
      <c r="G181" s="5">
        <v>88.3</v>
      </c>
      <c r="H181" s="5">
        <v>54.7</v>
      </c>
      <c r="I181" s="5">
        <f t="shared" si="36"/>
        <v>61.947904869762176</v>
      </c>
      <c r="Q181">
        <v>20790</v>
      </c>
      <c r="R181" s="4">
        <v>14031</v>
      </c>
      <c r="S181" s="3">
        <f t="shared" ref="S181" si="91">Q181-R181</f>
        <v>6759</v>
      </c>
      <c r="T181">
        <f t="shared" ref="T181" si="92">S181*8100</f>
        <v>54747900</v>
      </c>
      <c r="U181" s="36">
        <f t="shared" ref="U181" si="93">T181/1000000</f>
        <v>54.747900000000001</v>
      </c>
    </row>
    <row r="182" spans="4:21" x14ac:dyDescent="0.25">
      <c r="D182" s="2" t="s">
        <v>292</v>
      </c>
      <c r="E182" s="2" t="s">
        <v>149</v>
      </c>
      <c r="F182" s="2" t="s">
        <v>307</v>
      </c>
      <c r="G182" s="5">
        <v>54.5</v>
      </c>
      <c r="H182" s="5">
        <v>32.200000000000003</v>
      </c>
      <c r="I182" s="5">
        <f t="shared" si="36"/>
        <v>59.082568807339456</v>
      </c>
      <c r="Q182">
        <v>20196</v>
      </c>
      <c r="R182" s="4">
        <v>16217</v>
      </c>
      <c r="S182" s="3">
        <f t="shared" ref="S182" si="94">Q182-R182</f>
        <v>3979</v>
      </c>
      <c r="T182">
        <f t="shared" ref="T182" si="95">S182*8100</f>
        <v>32229900</v>
      </c>
      <c r="U182" s="36">
        <f t="shared" ref="U182" si="96">T182/1000000</f>
        <v>32.229900000000001</v>
      </c>
    </row>
    <row r="183" spans="4:21" x14ac:dyDescent="0.25">
      <c r="D183" s="2" t="s">
        <v>293</v>
      </c>
      <c r="E183" s="2" t="s">
        <v>149</v>
      </c>
      <c r="F183" s="2" t="s">
        <v>307</v>
      </c>
      <c r="G183" s="33">
        <v>1161.8</v>
      </c>
      <c r="H183" s="5">
        <v>494.9</v>
      </c>
      <c r="I183" s="5">
        <f t="shared" si="36"/>
        <v>42.597693234635912</v>
      </c>
      <c r="Q183">
        <v>914100</v>
      </c>
      <c r="R183" s="4">
        <v>853000</v>
      </c>
      <c r="S183" s="3">
        <f t="shared" ref="S183" si="97">Q183-R183</f>
        <v>61100</v>
      </c>
      <c r="T183">
        <f t="shared" ref="T183" si="98">S183*8100</f>
        <v>494910000</v>
      </c>
      <c r="U183" s="36">
        <f t="shared" ref="U183" si="99">T183/1000000</f>
        <v>494.91</v>
      </c>
    </row>
    <row r="184" spans="4:21" x14ac:dyDescent="0.25">
      <c r="D184" s="2" t="s">
        <v>294</v>
      </c>
      <c r="E184" s="2" t="s">
        <v>149</v>
      </c>
      <c r="F184" s="2" t="s">
        <v>306</v>
      </c>
      <c r="G184" s="33">
        <v>1139</v>
      </c>
      <c r="H184" s="5">
        <v>483.5</v>
      </c>
      <c r="I184" s="5">
        <f t="shared" si="36"/>
        <v>42.449517120280952</v>
      </c>
      <c r="Q184">
        <v>387552</v>
      </c>
      <c r="R184" s="4">
        <v>327866</v>
      </c>
      <c r="S184" s="3">
        <f t="shared" ref="S184" si="100">Q184-R184</f>
        <v>59686</v>
      </c>
      <c r="T184">
        <f t="shared" ref="T184" si="101">S184*8100</f>
        <v>483456600</v>
      </c>
      <c r="U184" s="36">
        <f t="shared" ref="U184" si="102">T184/1000000</f>
        <v>483.45659999999998</v>
      </c>
    </row>
    <row r="185" spans="4:21" x14ac:dyDescent="0.25">
      <c r="D185" s="2" t="s">
        <v>295</v>
      </c>
      <c r="E185" s="2" t="s">
        <v>149</v>
      </c>
      <c r="F185" s="2" t="s">
        <v>306</v>
      </c>
      <c r="G185" s="5">
        <v>946</v>
      </c>
      <c r="H185" s="5">
        <v>112.4</v>
      </c>
      <c r="I185" s="5">
        <f t="shared" si="36"/>
        <v>11.881606765327696</v>
      </c>
      <c r="Q185">
        <v>628425</v>
      </c>
      <c r="R185" s="4">
        <v>614543</v>
      </c>
      <c r="S185" s="3">
        <f t="shared" ref="S185" si="103">Q185-R185</f>
        <v>13882</v>
      </c>
      <c r="T185">
        <f t="shared" ref="T185" si="104">S185*8100</f>
        <v>112444200</v>
      </c>
      <c r="U185" s="36">
        <f t="shared" ref="U185" si="105">T185/1000000</f>
        <v>112.4442</v>
      </c>
    </row>
    <row r="186" spans="4:21" x14ac:dyDescent="0.25">
      <c r="D186" s="2" t="s">
        <v>296</v>
      </c>
      <c r="E186" s="2" t="s">
        <v>149</v>
      </c>
      <c r="F186" s="2" t="s">
        <v>306</v>
      </c>
      <c r="G186" s="33">
        <v>1853.5</v>
      </c>
      <c r="H186" s="37">
        <v>782.2</v>
      </c>
      <c r="I186" s="5">
        <f t="shared" si="36"/>
        <v>42.201240895602915</v>
      </c>
      <c r="Q186">
        <v>592800</v>
      </c>
      <c r="R186" s="4">
        <v>496236</v>
      </c>
      <c r="S186" s="3">
        <f t="shared" ref="S186" si="106">Q186-R186</f>
        <v>96564</v>
      </c>
      <c r="T186">
        <f t="shared" ref="T186" si="107">S186*8100</f>
        <v>782168400</v>
      </c>
      <c r="U186" s="36">
        <f t="shared" ref="U186" si="108">T186/1000000</f>
        <v>782.16840000000002</v>
      </c>
    </row>
    <row r="187" spans="4:21" x14ac:dyDescent="0.25">
      <c r="D187" s="2" t="s">
        <v>297</v>
      </c>
      <c r="E187" s="2" t="s">
        <v>149</v>
      </c>
      <c r="F187" s="2" t="s">
        <v>306</v>
      </c>
      <c r="G187" s="5">
        <v>201.7</v>
      </c>
      <c r="H187" s="5">
        <v>82.3</v>
      </c>
      <c r="I187" s="5">
        <f t="shared" si="36"/>
        <v>40.803173029251369</v>
      </c>
      <c r="Q187">
        <v>51731</v>
      </c>
      <c r="R187" s="4">
        <v>41571</v>
      </c>
      <c r="S187" s="3">
        <f t="shared" ref="S187" si="109">Q187-R187</f>
        <v>10160</v>
      </c>
      <c r="T187">
        <f t="shared" ref="T187" si="110">S187*8100</f>
        <v>82296000</v>
      </c>
      <c r="U187" s="36">
        <f t="shared" ref="U187" si="111">T187/1000000</f>
        <v>82.296000000000006</v>
      </c>
    </row>
    <row r="188" spans="4:21" x14ac:dyDescent="0.25">
      <c r="D188" s="2" t="s">
        <v>298</v>
      </c>
      <c r="E188" s="2" t="s">
        <v>149</v>
      </c>
      <c r="F188" s="2" t="s">
        <v>306</v>
      </c>
      <c r="G188" s="5">
        <v>71.3</v>
      </c>
      <c r="H188" s="5">
        <v>67.400000000000006</v>
      </c>
      <c r="I188" s="5">
        <f t="shared" si="36"/>
        <v>94.530154277699879</v>
      </c>
      <c r="Q188">
        <v>17433</v>
      </c>
      <c r="R188" s="4">
        <v>10343</v>
      </c>
      <c r="S188" s="3">
        <f t="shared" ref="S188" si="112">Q188-R188</f>
        <v>7090</v>
      </c>
      <c r="T188">
        <f t="shared" ref="T188" si="113">S188*8100</f>
        <v>57429000</v>
      </c>
      <c r="U188" s="36">
        <f t="shared" ref="U188" si="114">T188/1000000</f>
        <v>57.429000000000002</v>
      </c>
    </row>
    <row r="189" spans="4:21" x14ac:dyDescent="0.25">
      <c r="D189" s="2" t="s">
        <v>299</v>
      </c>
      <c r="E189" s="2" t="s">
        <v>149</v>
      </c>
      <c r="F189" s="2" t="s">
        <v>306</v>
      </c>
      <c r="G189" s="5">
        <v>203.2</v>
      </c>
      <c r="H189" s="5">
        <v>116.3</v>
      </c>
      <c r="I189" s="5">
        <f t="shared" si="36"/>
        <v>57.234251968503941</v>
      </c>
      <c r="Q189">
        <v>55572</v>
      </c>
      <c r="R189" s="4">
        <v>41213</v>
      </c>
      <c r="S189" s="3">
        <f t="shared" ref="S189" si="115">Q189-R189</f>
        <v>14359</v>
      </c>
      <c r="T189">
        <f t="shared" ref="T189" si="116">S189*8100</f>
        <v>116307900</v>
      </c>
      <c r="U189" s="36">
        <f t="shared" ref="U189" si="117">T189/1000000</f>
        <v>116.3079</v>
      </c>
    </row>
    <row r="190" spans="4:21" x14ac:dyDescent="0.25">
      <c r="D190" s="2" t="s">
        <v>300</v>
      </c>
      <c r="E190" s="2" t="s">
        <v>149</v>
      </c>
      <c r="F190" s="2" t="s">
        <v>306</v>
      </c>
      <c r="G190" s="5">
        <v>32.5</v>
      </c>
      <c r="H190" s="5">
        <v>19.2</v>
      </c>
      <c r="I190" s="5">
        <f t="shared" si="36"/>
        <v>59.07692307692308</v>
      </c>
      <c r="Q190">
        <v>10800</v>
      </c>
      <c r="R190" s="4">
        <v>8431</v>
      </c>
      <c r="S190" s="3">
        <f t="shared" ref="S190" si="118">Q190-R190</f>
        <v>2369</v>
      </c>
      <c r="T190">
        <f t="shared" ref="T190" si="119">S190*8100</f>
        <v>19188900</v>
      </c>
      <c r="U190" s="36">
        <f t="shared" ref="U190" si="120">T190/1000000</f>
        <v>19.1889</v>
      </c>
    </row>
    <row r="191" spans="4:21" x14ac:dyDescent="0.25">
      <c r="D191" s="2" t="s">
        <v>301</v>
      </c>
      <c r="E191" s="2" t="s">
        <v>149</v>
      </c>
      <c r="F191" s="2" t="s">
        <v>306</v>
      </c>
      <c r="G191" s="5">
        <v>131.19999999999999</v>
      </c>
      <c r="H191" s="5">
        <v>30.4</v>
      </c>
      <c r="I191" s="5">
        <f t="shared" si="36"/>
        <v>23.170731707317074</v>
      </c>
      <c r="Q191">
        <v>30590</v>
      </c>
      <c r="R191" s="4">
        <v>26837</v>
      </c>
      <c r="S191" s="3">
        <f t="shared" ref="S191" si="121">Q191-R191</f>
        <v>3753</v>
      </c>
      <c r="T191">
        <f t="shared" ref="T191" si="122">S191*8100</f>
        <v>30399300</v>
      </c>
      <c r="U191" s="36">
        <f t="shared" ref="U191" si="123">T191/1000000</f>
        <v>30.3993</v>
      </c>
    </row>
    <row r="192" spans="4:21" x14ac:dyDescent="0.25">
      <c r="D192" s="2" t="s">
        <v>302</v>
      </c>
      <c r="E192" s="2" t="s">
        <v>149</v>
      </c>
      <c r="F192" s="2" t="s">
        <v>306</v>
      </c>
      <c r="G192" s="5">
        <v>79.7</v>
      </c>
      <c r="H192" s="5">
        <v>39.4</v>
      </c>
      <c r="I192" s="5">
        <f t="shared" si="36"/>
        <v>49.435382685069008</v>
      </c>
      <c r="Q192">
        <v>16366</v>
      </c>
      <c r="R192" s="4">
        <v>11506</v>
      </c>
      <c r="S192" s="3">
        <f t="shared" ref="S192" si="124">Q192-R192</f>
        <v>4860</v>
      </c>
      <c r="T192">
        <f t="shared" ref="T192" si="125">S192*8100</f>
        <v>39366000</v>
      </c>
      <c r="U192" s="36">
        <f t="shared" ref="U192" si="126">T192/1000000</f>
        <v>39.366</v>
      </c>
    </row>
    <row r="193" spans="3:21" x14ac:dyDescent="0.25">
      <c r="D193" s="2" t="s">
        <v>303</v>
      </c>
      <c r="E193" s="2" t="s">
        <v>149</v>
      </c>
      <c r="F193" s="2" t="s">
        <v>306</v>
      </c>
      <c r="G193" s="5">
        <v>86.7</v>
      </c>
      <c r="H193" s="5">
        <v>35.1</v>
      </c>
      <c r="I193" s="5">
        <f t="shared" si="36"/>
        <v>40.484429065743946</v>
      </c>
      <c r="Q193">
        <v>52000</v>
      </c>
      <c r="R193" s="4">
        <v>47662</v>
      </c>
      <c r="S193" s="3">
        <f t="shared" ref="S193" si="127">Q193-R193</f>
        <v>4338</v>
      </c>
      <c r="T193">
        <f t="shared" ref="T193" si="128">S193*8100</f>
        <v>35137800</v>
      </c>
      <c r="U193" s="36">
        <f t="shared" ref="U193" si="129">T193/1000000</f>
        <v>35.137799999999999</v>
      </c>
    </row>
    <row r="194" spans="3:21" x14ac:dyDescent="0.25">
      <c r="D194" s="2" t="s">
        <v>298</v>
      </c>
      <c r="E194" s="2" t="s">
        <v>149</v>
      </c>
      <c r="F194" s="2" t="s">
        <v>306</v>
      </c>
      <c r="G194" s="5">
        <v>581</v>
      </c>
      <c r="H194" s="5">
        <v>297.7</v>
      </c>
      <c r="I194" s="5">
        <f t="shared" si="36"/>
        <v>51.239242685025815</v>
      </c>
      <c r="Q194">
        <v>474000</v>
      </c>
      <c r="R194" s="6">
        <v>439474</v>
      </c>
      <c r="S194" s="3">
        <f t="shared" ref="S194" si="130">Q194-R194</f>
        <v>34526</v>
      </c>
      <c r="T194">
        <f t="shared" ref="T194" si="131">S194*8100</f>
        <v>279660600</v>
      </c>
      <c r="U194" s="36">
        <f t="shared" ref="U194" si="132">T194/1000000</f>
        <v>279.66059999999999</v>
      </c>
    </row>
    <row r="195" spans="3:21" x14ac:dyDescent="0.25">
      <c r="D195" s="2" t="s">
        <v>304</v>
      </c>
      <c r="E195" s="2" t="s">
        <v>149</v>
      </c>
      <c r="F195" s="2" t="s">
        <v>306</v>
      </c>
      <c r="G195" s="5">
        <v>743.6</v>
      </c>
      <c r="H195" s="5">
        <v>466.7</v>
      </c>
      <c r="I195" s="5">
        <f t="shared" si="36"/>
        <v>62.76223776223776</v>
      </c>
      <c r="Q195">
        <v>240518</v>
      </c>
      <c r="R195" s="4">
        <v>182906</v>
      </c>
      <c r="S195" s="3">
        <f t="shared" ref="S195" si="133">Q195-R195</f>
        <v>57612</v>
      </c>
      <c r="T195">
        <f t="shared" ref="T195" si="134">S195*8100</f>
        <v>466657200</v>
      </c>
      <c r="U195" s="36">
        <f t="shared" ref="U195" si="135">T195/1000000</f>
        <v>466.65719999999999</v>
      </c>
    </row>
    <row r="196" spans="3:21" x14ac:dyDescent="0.25">
      <c r="D196" s="2" t="s">
        <v>305</v>
      </c>
      <c r="E196" s="2" t="s">
        <v>149</v>
      </c>
      <c r="F196" s="2" t="s">
        <v>306</v>
      </c>
      <c r="G196" s="5">
        <v>481</v>
      </c>
      <c r="H196" s="5">
        <v>305.60000000000002</v>
      </c>
      <c r="I196" s="5">
        <f t="shared" si="36"/>
        <v>63.53430353430354</v>
      </c>
      <c r="Q196">
        <v>107238</v>
      </c>
      <c r="R196" s="4">
        <v>69505</v>
      </c>
      <c r="S196" s="3">
        <f t="shared" ref="S196" si="136">Q196-R196</f>
        <v>37733</v>
      </c>
      <c r="T196">
        <f t="shared" ref="T196" si="137">S196*8100</f>
        <v>305637300</v>
      </c>
      <c r="U196" s="36">
        <f t="shared" ref="U196" si="138">T196/1000000</f>
        <v>305.63729999999998</v>
      </c>
    </row>
    <row r="197" spans="3:21" x14ac:dyDescent="0.25">
      <c r="C197" s="2" t="s">
        <v>309</v>
      </c>
      <c r="S197" s="3"/>
      <c r="U197" s="36"/>
    </row>
    <row r="198" spans="3:21" x14ac:dyDescent="0.25">
      <c r="D198" s="2" t="s">
        <v>310</v>
      </c>
      <c r="E198" s="2" t="s">
        <v>149</v>
      </c>
      <c r="F198" s="2" t="s">
        <v>319</v>
      </c>
      <c r="G198" s="5">
        <v>188.17</v>
      </c>
      <c r="H198" s="5">
        <v>54.432000000000002</v>
      </c>
      <c r="I198" s="5">
        <f t="shared" si="36"/>
        <v>28.927034064941278</v>
      </c>
      <c r="Q198">
        <v>144534</v>
      </c>
      <c r="R198" s="4">
        <v>137814</v>
      </c>
      <c r="S198" s="3">
        <f t="shared" ref="S198:S208" si="139">Q198-R198</f>
        <v>6720</v>
      </c>
      <c r="T198">
        <f t="shared" ref="T198:T208" si="140">S198*8100</f>
        <v>54432000</v>
      </c>
      <c r="U198" s="36">
        <f t="shared" ref="U198:U208" si="141">T198/1000000</f>
        <v>54.432000000000002</v>
      </c>
    </row>
    <row r="199" spans="3:21" x14ac:dyDescent="0.25">
      <c r="D199" s="2" t="s">
        <v>311</v>
      </c>
      <c r="E199" s="2" t="s">
        <v>149</v>
      </c>
      <c r="F199" s="2" t="s">
        <v>320</v>
      </c>
      <c r="G199" s="5">
        <v>776</v>
      </c>
      <c r="H199" s="5">
        <v>528.44399999999996</v>
      </c>
      <c r="I199" s="5">
        <f t="shared" si="36"/>
        <v>68.098453608247411</v>
      </c>
      <c r="Q199">
        <v>633012</v>
      </c>
      <c r="R199" s="4">
        <v>567772</v>
      </c>
      <c r="S199" s="3">
        <f t="shared" si="139"/>
        <v>65240</v>
      </c>
      <c r="T199">
        <f t="shared" si="140"/>
        <v>528444000</v>
      </c>
      <c r="U199" s="36">
        <f t="shared" si="141"/>
        <v>528.44399999999996</v>
      </c>
    </row>
    <row r="200" spans="3:21" x14ac:dyDescent="0.25">
      <c r="D200" s="2" t="s">
        <v>318</v>
      </c>
      <c r="E200" s="2" t="s">
        <v>149</v>
      </c>
      <c r="F200" s="2" t="s">
        <v>319</v>
      </c>
      <c r="G200" s="5">
        <v>229</v>
      </c>
      <c r="H200" s="5">
        <v>182.08799999999999</v>
      </c>
      <c r="I200" s="5">
        <f t="shared" si="36"/>
        <v>79.514410480349341</v>
      </c>
      <c r="Q200">
        <v>650960</v>
      </c>
      <c r="R200" s="4">
        <v>628480</v>
      </c>
      <c r="S200" s="3">
        <f t="shared" si="139"/>
        <v>22480</v>
      </c>
      <c r="T200">
        <f t="shared" si="140"/>
        <v>182088000</v>
      </c>
      <c r="U200" s="36">
        <f t="shared" si="141"/>
        <v>182.08799999999999</v>
      </c>
    </row>
    <row r="201" spans="3:21" x14ac:dyDescent="0.25">
      <c r="D201" s="2" t="s">
        <v>312</v>
      </c>
      <c r="E201" s="2" t="s">
        <v>149</v>
      </c>
      <c r="F201" s="2" t="s">
        <v>319</v>
      </c>
      <c r="G201" s="5">
        <v>596.5</v>
      </c>
      <c r="H201" s="5">
        <v>523.2681</v>
      </c>
      <c r="I201" s="5">
        <f t="shared" si="36"/>
        <v>87.723067896060343</v>
      </c>
      <c r="Q201">
        <v>392119</v>
      </c>
      <c r="R201" s="4">
        <v>327518</v>
      </c>
      <c r="S201" s="3">
        <f t="shared" si="139"/>
        <v>64601</v>
      </c>
      <c r="T201">
        <f t="shared" si="140"/>
        <v>523268100</v>
      </c>
      <c r="U201" s="36">
        <f t="shared" si="141"/>
        <v>523.2681</v>
      </c>
    </row>
    <row r="202" spans="3:21" x14ac:dyDescent="0.25">
      <c r="D202" s="2" t="s">
        <v>313</v>
      </c>
      <c r="E202" s="2" t="s">
        <v>149</v>
      </c>
      <c r="F202" s="2" t="s">
        <v>154</v>
      </c>
      <c r="G202" s="5">
        <v>5939.3</v>
      </c>
      <c r="H202" s="5">
        <v>1747.1295</v>
      </c>
      <c r="I202" s="5">
        <f t="shared" si="36"/>
        <v>29.416421127068848</v>
      </c>
      <c r="Q202">
        <v>4951307</v>
      </c>
      <c r="R202" s="4">
        <v>4735612</v>
      </c>
      <c r="S202" s="3">
        <f t="shared" si="139"/>
        <v>215695</v>
      </c>
      <c r="T202">
        <f t="shared" si="140"/>
        <v>1747129500</v>
      </c>
      <c r="U202" s="36">
        <f t="shared" si="141"/>
        <v>1747.1295</v>
      </c>
    </row>
    <row r="203" spans="3:21" x14ac:dyDescent="0.25">
      <c r="D203" s="2" t="s">
        <v>314</v>
      </c>
      <c r="E203" s="2" t="s">
        <v>149</v>
      </c>
      <c r="F203" s="2" t="s">
        <v>154</v>
      </c>
      <c r="G203" s="5">
        <v>8541</v>
      </c>
      <c r="H203" s="5">
        <v>5999.8563000000004</v>
      </c>
      <c r="I203" s="5">
        <f t="shared" si="36"/>
        <v>70.247702845100108</v>
      </c>
      <c r="Q203">
        <v>2969928</v>
      </c>
      <c r="R203" s="4">
        <v>2229205</v>
      </c>
      <c r="S203" s="3">
        <f t="shared" si="139"/>
        <v>740723</v>
      </c>
      <c r="T203">
        <f t="shared" si="140"/>
        <v>5999856300</v>
      </c>
      <c r="U203" s="36">
        <f t="shared" si="141"/>
        <v>5999.8563000000004</v>
      </c>
    </row>
    <row r="204" spans="3:21" x14ac:dyDescent="0.25">
      <c r="D204" s="2" t="s">
        <v>315</v>
      </c>
      <c r="E204" s="2" t="s">
        <v>149</v>
      </c>
      <c r="F204" s="2" t="s">
        <v>321</v>
      </c>
      <c r="G204" s="5">
        <v>2051.6999999999998</v>
      </c>
      <c r="H204" s="5">
        <v>555.44129999999996</v>
      </c>
      <c r="I204" s="5">
        <f t="shared" si="36"/>
        <v>27.072247404591316</v>
      </c>
      <c r="Q204">
        <v>1554410</v>
      </c>
      <c r="R204" s="4">
        <v>1485837</v>
      </c>
      <c r="S204" s="3">
        <f t="shared" si="139"/>
        <v>68573</v>
      </c>
      <c r="T204">
        <f t="shared" si="140"/>
        <v>555441300</v>
      </c>
      <c r="U204" s="36">
        <f t="shared" si="141"/>
        <v>555.44129999999996</v>
      </c>
    </row>
    <row r="205" spans="3:21" x14ac:dyDescent="0.25">
      <c r="D205" s="2" t="s">
        <v>316</v>
      </c>
      <c r="E205" s="2" t="s">
        <v>149</v>
      </c>
      <c r="F205" s="2" t="s">
        <v>221</v>
      </c>
      <c r="G205" s="5">
        <v>1626</v>
      </c>
      <c r="H205" s="5">
        <v>809.64359999999999</v>
      </c>
      <c r="I205" s="5">
        <f t="shared" si="36"/>
        <v>49.79357933579336</v>
      </c>
      <c r="Q205">
        <v>1344152</v>
      </c>
      <c r="R205" s="4">
        <v>1244196</v>
      </c>
      <c r="S205" s="3">
        <f t="shared" si="139"/>
        <v>99956</v>
      </c>
      <c r="T205">
        <f t="shared" si="140"/>
        <v>809643600</v>
      </c>
      <c r="U205" s="36">
        <f t="shared" si="141"/>
        <v>809.64359999999999</v>
      </c>
    </row>
    <row r="206" spans="3:21" x14ac:dyDescent="0.25">
      <c r="D206" s="2" t="s">
        <v>317</v>
      </c>
      <c r="E206" s="2" t="s">
        <v>149</v>
      </c>
      <c r="F206" s="2" t="s">
        <v>221</v>
      </c>
      <c r="G206" s="5">
        <v>895.5</v>
      </c>
      <c r="H206" s="5">
        <v>145.50030000000001</v>
      </c>
      <c r="I206" s="5">
        <f t="shared" si="36"/>
        <v>16.247939698492463</v>
      </c>
      <c r="Q206">
        <v>401280</v>
      </c>
      <c r="R206" s="4">
        <v>383317</v>
      </c>
      <c r="S206" s="3">
        <f t="shared" si="139"/>
        <v>17963</v>
      </c>
      <c r="T206">
        <f t="shared" si="140"/>
        <v>145500300</v>
      </c>
      <c r="U206" s="36">
        <f t="shared" si="141"/>
        <v>145.50030000000001</v>
      </c>
    </row>
    <row r="207" spans="3:21" x14ac:dyDescent="0.25">
      <c r="C207" s="2" t="s">
        <v>322</v>
      </c>
      <c r="D207" s="2"/>
      <c r="S207" s="3"/>
      <c r="U207" s="36">
        <f t="shared" si="141"/>
        <v>0</v>
      </c>
    </row>
    <row r="208" spans="3:21" x14ac:dyDescent="0.25">
      <c r="D208" s="2" t="s">
        <v>323</v>
      </c>
      <c r="E208" s="2" t="s">
        <v>146</v>
      </c>
      <c r="F208" s="2" t="s">
        <v>324</v>
      </c>
      <c r="G208" s="5">
        <v>14671</v>
      </c>
      <c r="H208" s="5">
        <v>4747</v>
      </c>
      <c r="I208" s="5">
        <f t="shared" ref="I208:I267" si="142">H208*100/G208</f>
        <v>32.356349260445775</v>
      </c>
      <c r="Q208">
        <v>7489135</v>
      </c>
      <c r="R208" s="4">
        <v>6903020</v>
      </c>
      <c r="S208" s="3">
        <f t="shared" si="139"/>
        <v>586115</v>
      </c>
      <c r="T208">
        <f t="shared" si="140"/>
        <v>4747531500</v>
      </c>
      <c r="U208" s="36">
        <f t="shared" si="141"/>
        <v>4747.5315000000001</v>
      </c>
    </row>
    <row r="209" spans="3:21" x14ac:dyDescent="0.25">
      <c r="C209" s="8" t="s">
        <v>325</v>
      </c>
      <c r="E209" s="2" t="s">
        <v>146</v>
      </c>
      <c r="F209" s="2" t="s">
        <v>148</v>
      </c>
      <c r="G209" s="5">
        <v>3887.3</v>
      </c>
      <c r="H209" s="5">
        <v>2340</v>
      </c>
      <c r="I209" s="5">
        <f t="shared" si="142"/>
        <v>60.196022946518148</v>
      </c>
      <c r="Q209">
        <v>3250368</v>
      </c>
      <c r="R209" s="4">
        <v>2961475</v>
      </c>
      <c r="S209" s="3">
        <f t="shared" ref="S209" si="143">Q209-R209</f>
        <v>288893</v>
      </c>
      <c r="T209">
        <f t="shared" ref="T209" si="144">S209*8100</f>
        <v>2340033300</v>
      </c>
      <c r="U209" s="36">
        <f t="shared" ref="U209" si="145">T209/1000000</f>
        <v>2340.0333000000001</v>
      </c>
    </row>
    <row r="210" spans="3:21" s="49" customFormat="1" x14ac:dyDescent="0.25">
      <c r="D210" s="12" t="s">
        <v>326</v>
      </c>
      <c r="E210" s="12" t="s">
        <v>149</v>
      </c>
      <c r="F210" s="12" t="s">
        <v>345</v>
      </c>
      <c r="G210" s="50">
        <v>1135.0999999999999</v>
      </c>
      <c r="H210" s="36">
        <v>535.96889999999996</v>
      </c>
      <c r="I210" s="5">
        <f t="shared" si="142"/>
        <v>47.2177693595278</v>
      </c>
      <c r="J210" s="42"/>
      <c r="K210" s="42"/>
      <c r="L210" s="42"/>
      <c r="M210" s="42"/>
      <c r="N210" s="42"/>
      <c r="O210" s="42"/>
      <c r="Q210">
        <v>693134</v>
      </c>
      <c r="R210">
        <v>626965</v>
      </c>
      <c r="S210" s="3">
        <f t="shared" ref="S210:S229" si="146">Q210-R210</f>
        <v>66169</v>
      </c>
      <c r="T210">
        <f t="shared" ref="T210:T229" si="147">S210*8100</f>
        <v>535968900</v>
      </c>
      <c r="U210" s="36">
        <f t="shared" ref="U210:U229" si="148">T210/1000000</f>
        <v>535.96889999999996</v>
      </c>
    </row>
    <row r="211" spans="3:21" x14ac:dyDescent="0.25">
      <c r="D211" s="2" t="s">
        <v>327</v>
      </c>
      <c r="E211" s="2" t="s">
        <v>149</v>
      </c>
      <c r="F211" s="2" t="s">
        <v>153</v>
      </c>
      <c r="G211" s="47">
        <v>2355</v>
      </c>
      <c r="H211" s="36">
        <v>1616.7194999999999</v>
      </c>
      <c r="I211" s="5">
        <f t="shared" si="142"/>
        <v>68.650509554140115</v>
      </c>
      <c r="P211"/>
      <c r="Q211">
        <v>763250</v>
      </c>
      <c r="R211">
        <v>563655</v>
      </c>
      <c r="S211" s="3">
        <f t="shared" si="146"/>
        <v>199595</v>
      </c>
      <c r="T211">
        <f t="shared" si="147"/>
        <v>1616719500</v>
      </c>
      <c r="U211" s="36">
        <f t="shared" si="148"/>
        <v>1616.7194999999999</v>
      </c>
    </row>
    <row r="212" spans="3:21" x14ac:dyDescent="0.25">
      <c r="D212" s="2" t="s">
        <v>328</v>
      </c>
      <c r="E212" s="2" t="s">
        <v>149</v>
      </c>
      <c r="F212" s="2" t="s">
        <v>153</v>
      </c>
      <c r="G212" s="48">
        <v>428.71</v>
      </c>
      <c r="H212" s="36">
        <v>140.16239999999999</v>
      </c>
      <c r="I212" s="5">
        <f t="shared" si="142"/>
        <v>32.693988943574915</v>
      </c>
      <c r="P212"/>
      <c r="Q212">
        <v>175490</v>
      </c>
      <c r="R212">
        <v>158186</v>
      </c>
      <c r="S212" s="3">
        <f t="shared" si="146"/>
        <v>17304</v>
      </c>
      <c r="T212">
        <f t="shared" si="147"/>
        <v>140162400</v>
      </c>
      <c r="U212" s="36">
        <f t="shared" si="148"/>
        <v>140.16239999999999</v>
      </c>
    </row>
    <row r="213" spans="3:21" x14ac:dyDescent="0.25">
      <c r="D213" s="2" t="s">
        <v>329</v>
      </c>
      <c r="E213" s="2" t="s">
        <v>149</v>
      </c>
      <c r="F213" s="2" t="s">
        <v>153</v>
      </c>
      <c r="G213" s="48">
        <v>817.28</v>
      </c>
      <c r="H213" s="36">
        <v>563.50890000000004</v>
      </c>
      <c r="I213" s="5">
        <f t="shared" si="142"/>
        <v>68.949307458888029</v>
      </c>
      <c r="P213"/>
      <c r="Q213">
        <v>648711</v>
      </c>
      <c r="R213">
        <v>579142</v>
      </c>
      <c r="S213" s="3">
        <f t="shared" si="146"/>
        <v>69569</v>
      </c>
      <c r="T213">
        <f t="shared" si="147"/>
        <v>563508900</v>
      </c>
      <c r="U213" s="36">
        <f t="shared" si="148"/>
        <v>563.50890000000004</v>
      </c>
    </row>
    <row r="214" spans="3:21" x14ac:dyDescent="0.25">
      <c r="D214" s="2" t="s">
        <v>330</v>
      </c>
      <c r="E214" s="2" t="s">
        <v>149</v>
      </c>
      <c r="F214" s="2" t="s">
        <v>153</v>
      </c>
      <c r="G214" s="48">
        <v>105.74</v>
      </c>
      <c r="H214" s="36">
        <v>58.287599999999998</v>
      </c>
      <c r="I214" s="5">
        <f t="shared" si="142"/>
        <v>55.123510497446574</v>
      </c>
      <c r="P214"/>
      <c r="Q214">
        <v>25276</v>
      </c>
      <c r="R214">
        <v>18080</v>
      </c>
      <c r="S214" s="3">
        <f t="shared" si="146"/>
        <v>7196</v>
      </c>
      <c r="T214">
        <f t="shared" si="147"/>
        <v>58287600</v>
      </c>
      <c r="U214" s="36">
        <f t="shared" si="148"/>
        <v>58.287599999999998</v>
      </c>
    </row>
    <row r="215" spans="3:21" x14ac:dyDescent="0.25">
      <c r="D215" s="2" t="s">
        <v>331</v>
      </c>
      <c r="E215" s="2" t="s">
        <v>149</v>
      </c>
      <c r="F215" s="2" t="s">
        <v>153</v>
      </c>
      <c r="G215" s="48">
        <v>268.45</v>
      </c>
      <c r="H215" s="36">
        <v>134.58959999999999</v>
      </c>
      <c r="I215" s="5">
        <f t="shared" si="142"/>
        <v>50.135816725647231</v>
      </c>
      <c r="P215"/>
      <c r="Q215">
        <v>94831</v>
      </c>
      <c r="R215">
        <v>78215</v>
      </c>
      <c r="S215" s="3">
        <f t="shared" si="146"/>
        <v>16616</v>
      </c>
      <c r="T215">
        <f t="shared" si="147"/>
        <v>134589600</v>
      </c>
      <c r="U215" s="36">
        <f t="shared" si="148"/>
        <v>134.58959999999999</v>
      </c>
    </row>
    <row r="216" spans="3:21" x14ac:dyDescent="0.25">
      <c r="D216" s="2" t="s">
        <v>332</v>
      </c>
      <c r="E216" s="2" t="s">
        <v>149</v>
      </c>
      <c r="F216" s="2" t="s">
        <v>165</v>
      </c>
      <c r="G216" s="47">
        <v>1107.8</v>
      </c>
      <c r="H216" s="36">
        <v>585.5652</v>
      </c>
      <c r="I216" s="5">
        <f t="shared" si="142"/>
        <v>52.858385990250952</v>
      </c>
      <c r="P216"/>
      <c r="Q216">
        <v>613716</v>
      </c>
      <c r="R216">
        <v>541424</v>
      </c>
      <c r="S216" s="3">
        <f t="shared" si="146"/>
        <v>72292</v>
      </c>
      <c r="T216">
        <f t="shared" si="147"/>
        <v>585565200</v>
      </c>
      <c r="U216" s="36">
        <f t="shared" si="148"/>
        <v>585.5652</v>
      </c>
    </row>
    <row r="217" spans="3:21" x14ac:dyDescent="0.25">
      <c r="D217" s="2" t="s">
        <v>333</v>
      </c>
      <c r="E217" s="2" t="s">
        <v>149</v>
      </c>
      <c r="F217" s="2" t="s">
        <v>163</v>
      </c>
      <c r="G217" s="48">
        <v>634.42999999999995</v>
      </c>
      <c r="H217" s="36">
        <v>272.01420000000002</v>
      </c>
      <c r="I217" s="5">
        <f t="shared" si="142"/>
        <v>42.87536844096276</v>
      </c>
      <c r="P217"/>
      <c r="Q217">
        <v>159943</v>
      </c>
      <c r="R217">
        <v>126361</v>
      </c>
      <c r="S217" s="3">
        <f t="shared" si="146"/>
        <v>33582</v>
      </c>
      <c r="T217">
        <f t="shared" si="147"/>
        <v>272014200</v>
      </c>
      <c r="U217" s="36">
        <f t="shared" si="148"/>
        <v>272.01420000000002</v>
      </c>
    </row>
    <row r="218" spans="3:21" x14ac:dyDescent="0.25">
      <c r="D218" s="2" t="s">
        <v>334</v>
      </c>
      <c r="E218" s="2" t="s">
        <v>149</v>
      </c>
      <c r="F218" s="2" t="s">
        <v>163</v>
      </c>
      <c r="G218" s="48">
        <v>262.19</v>
      </c>
      <c r="H218" s="36">
        <v>130.17509999999999</v>
      </c>
      <c r="I218" s="5">
        <f t="shared" si="142"/>
        <v>49.649147564743117</v>
      </c>
      <c r="P218"/>
      <c r="Q218">
        <v>95616</v>
      </c>
      <c r="R218">
        <v>79545</v>
      </c>
      <c r="S218" s="3">
        <f t="shared" si="146"/>
        <v>16071</v>
      </c>
      <c r="T218">
        <f t="shared" si="147"/>
        <v>130175100</v>
      </c>
      <c r="U218" s="36">
        <f t="shared" si="148"/>
        <v>130.17509999999999</v>
      </c>
    </row>
    <row r="219" spans="3:21" x14ac:dyDescent="0.25">
      <c r="D219" s="2" t="s">
        <v>361</v>
      </c>
      <c r="E219" s="2" t="s">
        <v>149</v>
      </c>
      <c r="F219" s="2" t="s">
        <v>163</v>
      </c>
      <c r="G219" s="47">
        <v>1266.7</v>
      </c>
      <c r="H219" s="36">
        <v>489.99329999999998</v>
      </c>
      <c r="I219" s="5">
        <f t="shared" si="142"/>
        <v>38.682663614115413</v>
      </c>
      <c r="P219"/>
      <c r="Q219">
        <v>775950</v>
      </c>
      <c r="R219">
        <v>715457</v>
      </c>
      <c r="S219" s="3">
        <f t="shared" si="146"/>
        <v>60493</v>
      </c>
      <c r="T219">
        <f t="shared" si="147"/>
        <v>489993300</v>
      </c>
      <c r="U219" s="36">
        <f t="shared" si="148"/>
        <v>489.99329999999998</v>
      </c>
    </row>
    <row r="220" spans="3:21" x14ac:dyDescent="0.25">
      <c r="D220" s="2" t="s">
        <v>335</v>
      </c>
      <c r="E220" s="2" t="s">
        <v>149</v>
      </c>
      <c r="F220" s="2" t="s">
        <v>163</v>
      </c>
      <c r="G220" s="48">
        <v>228.41</v>
      </c>
      <c r="H220" s="36">
        <v>122.1237</v>
      </c>
      <c r="I220" s="5">
        <f t="shared" si="142"/>
        <v>53.466879733812007</v>
      </c>
      <c r="P220"/>
      <c r="Q220">
        <v>147424</v>
      </c>
      <c r="R220">
        <v>132347</v>
      </c>
      <c r="S220" s="3">
        <f t="shared" si="146"/>
        <v>15077</v>
      </c>
      <c r="T220">
        <f t="shared" si="147"/>
        <v>122123700</v>
      </c>
      <c r="U220" s="36">
        <f t="shared" si="148"/>
        <v>122.1237</v>
      </c>
    </row>
    <row r="221" spans="3:21" x14ac:dyDescent="0.25">
      <c r="D221" s="2" t="s">
        <v>336</v>
      </c>
      <c r="E221" s="2" t="s">
        <v>149</v>
      </c>
      <c r="F221" s="2" t="s">
        <v>163</v>
      </c>
      <c r="G221" s="48">
        <v>736.08</v>
      </c>
      <c r="H221" s="36">
        <v>432.0702</v>
      </c>
      <c r="I221" s="5">
        <f t="shared" si="142"/>
        <v>58.69880991196608</v>
      </c>
      <c r="P221"/>
      <c r="Q221">
        <v>835978</v>
      </c>
      <c r="R221">
        <v>782636</v>
      </c>
      <c r="S221" s="3">
        <f t="shared" si="146"/>
        <v>53342</v>
      </c>
      <c r="T221">
        <f t="shared" si="147"/>
        <v>432070200</v>
      </c>
      <c r="U221" s="36">
        <f t="shared" si="148"/>
        <v>432.0702</v>
      </c>
    </row>
    <row r="222" spans="3:21" x14ac:dyDescent="0.25">
      <c r="D222" s="2" t="s">
        <v>337</v>
      </c>
      <c r="E222" s="2" t="s">
        <v>149</v>
      </c>
      <c r="F222" s="2" t="s">
        <v>163</v>
      </c>
      <c r="G222" s="48">
        <v>650.21</v>
      </c>
      <c r="H222" s="36">
        <v>302.25150000000002</v>
      </c>
      <c r="I222" s="5">
        <f t="shared" si="142"/>
        <v>46.485212469817441</v>
      </c>
      <c r="P222"/>
      <c r="Q222">
        <v>249612</v>
      </c>
      <c r="R222">
        <v>212297</v>
      </c>
      <c r="S222" s="3">
        <f t="shared" si="146"/>
        <v>37315</v>
      </c>
      <c r="T222">
        <f t="shared" si="147"/>
        <v>302251500</v>
      </c>
      <c r="U222" s="36">
        <f t="shared" si="148"/>
        <v>302.25150000000002</v>
      </c>
    </row>
    <row r="223" spans="3:21" x14ac:dyDescent="0.25">
      <c r="D223" s="2" t="s">
        <v>338</v>
      </c>
      <c r="E223" s="2" t="s">
        <v>149</v>
      </c>
      <c r="F223" s="2" t="s">
        <v>163</v>
      </c>
      <c r="G223" s="48">
        <v>844.73</v>
      </c>
      <c r="H223" s="36">
        <v>268.26389999999998</v>
      </c>
      <c r="I223" s="5">
        <f t="shared" si="142"/>
        <v>31.757354420939233</v>
      </c>
      <c r="P223"/>
      <c r="Q223">
        <v>643300</v>
      </c>
      <c r="R223">
        <v>610181</v>
      </c>
      <c r="S223" s="3">
        <f t="shared" si="146"/>
        <v>33119</v>
      </c>
      <c r="T223">
        <f t="shared" si="147"/>
        <v>268263900</v>
      </c>
      <c r="U223" s="36">
        <f t="shared" si="148"/>
        <v>268.26389999999998</v>
      </c>
    </row>
    <row r="224" spans="3:21" x14ac:dyDescent="0.25">
      <c r="D224" s="2" t="s">
        <v>339</v>
      </c>
      <c r="E224" s="2" t="s">
        <v>149</v>
      </c>
      <c r="F224" s="2" t="s">
        <v>163</v>
      </c>
      <c r="G224" s="48">
        <v>95.486000000000004</v>
      </c>
      <c r="H224" s="36">
        <v>34.141500000000001</v>
      </c>
      <c r="I224" s="5">
        <f t="shared" si="142"/>
        <v>35.755503424585804</v>
      </c>
      <c r="P224"/>
      <c r="Q224">
        <v>43674</v>
      </c>
      <c r="R224">
        <v>39459</v>
      </c>
      <c r="S224" s="3">
        <f t="shared" si="146"/>
        <v>4215</v>
      </c>
      <c r="T224">
        <f t="shared" si="147"/>
        <v>34141500</v>
      </c>
      <c r="U224" s="36">
        <f t="shared" si="148"/>
        <v>34.141500000000001</v>
      </c>
    </row>
    <row r="225" spans="3:21" x14ac:dyDescent="0.25">
      <c r="D225" s="2" t="s">
        <v>340</v>
      </c>
      <c r="E225" s="2" t="s">
        <v>149</v>
      </c>
      <c r="F225" s="2" t="s">
        <v>163</v>
      </c>
      <c r="G225" s="48">
        <v>179.82</v>
      </c>
      <c r="H225" s="36">
        <v>50.5764</v>
      </c>
      <c r="I225" s="5">
        <f t="shared" si="142"/>
        <v>28.126126126126128</v>
      </c>
      <c r="P225"/>
      <c r="Q225">
        <v>72756</v>
      </c>
      <c r="R225">
        <v>66512</v>
      </c>
      <c r="S225" s="3">
        <f t="shared" si="146"/>
        <v>6244</v>
      </c>
      <c r="T225">
        <f t="shared" si="147"/>
        <v>50576400</v>
      </c>
      <c r="U225" s="36">
        <f t="shared" si="148"/>
        <v>50.5764</v>
      </c>
    </row>
    <row r="226" spans="3:21" x14ac:dyDescent="0.25">
      <c r="D226" s="2" t="s">
        <v>341</v>
      </c>
      <c r="E226" s="2" t="s">
        <v>149</v>
      </c>
      <c r="F226" s="2" t="s">
        <v>163</v>
      </c>
      <c r="G226" s="48">
        <v>522.16</v>
      </c>
      <c r="H226" s="36">
        <v>166.22819999999999</v>
      </c>
      <c r="I226" s="5">
        <f t="shared" si="142"/>
        <v>31.834724988509272</v>
      </c>
      <c r="P226"/>
      <c r="Q226">
        <v>346958</v>
      </c>
      <c r="R226">
        <v>326436</v>
      </c>
      <c r="S226" s="3">
        <f t="shared" si="146"/>
        <v>20522</v>
      </c>
      <c r="T226">
        <f t="shared" si="147"/>
        <v>166228200</v>
      </c>
      <c r="U226" s="36">
        <f t="shared" si="148"/>
        <v>166.22819999999999</v>
      </c>
    </row>
    <row r="227" spans="3:21" x14ac:dyDescent="0.25">
      <c r="D227" s="2" t="s">
        <v>342</v>
      </c>
      <c r="E227" s="2" t="s">
        <v>149</v>
      </c>
      <c r="F227" s="2" t="s">
        <v>163</v>
      </c>
      <c r="G227" s="48">
        <v>313.16000000000003</v>
      </c>
      <c r="H227" s="36">
        <v>56.934899999999999</v>
      </c>
      <c r="I227" s="5">
        <f t="shared" si="142"/>
        <v>18.18077021330949</v>
      </c>
      <c r="P227"/>
      <c r="Q227">
        <v>63140</v>
      </c>
      <c r="R227">
        <v>56111</v>
      </c>
      <c r="S227" s="3">
        <f t="shared" si="146"/>
        <v>7029</v>
      </c>
      <c r="T227">
        <f t="shared" si="147"/>
        <v>56934900</v>
      </c>
      <c r="U227" s="36">
        <f t="shared" si="148"/>
        <v>56.934899999999999</v>
      </c>
    </row>
    <row r="228" spans="3:21" x14ac:dyDescent="0.25">
      <c r="D228" s="2" t="s">
        <v>343</v>
      </c>
      <c r="E228" s="2" t="s">
        <v>149</v>
      </c>
      <c r="F228" s="2" t="s">
        <v>346</v>
      </c>
      <c r="G228" s="47">
        <v>2672.4</v>
      </c>
      <c r="H228" s="36">
        <v>1371.6621</v>
      </c>
      <c r="I228" s="5">
        <f t="shared" si="142"/>
        <v>51.32697575213291</v>
      </c>
      <c r="P228"/>
      <c r="Q228">
        <v>1658824</v>
      </c>
      <c r="R228">
        <v>1489483</v>
      </c>
      <c r="S228" s="3">
        <f t="shared" si="146"/>
        <v>169341</v>
      </c>
      <c r="T228">
        <f t="shared" si="147"/>
        <v>1371662100</v>
      </c>
      <c r="U228" s="36">
        <f t="shared" si="148"/>
        <v>1371.6621</v>
      </c>
    </row>
    <row r="229" spans="3:21" x14ac:dyDescent="0.25">
      <c r="D229" s="2" t="s">
        <v>344</v>
      </c>
      <c r="E229"/>
      <c r="F229"/>
      <c r="G229" s="47">
        <v>1162</v>
      </c>
      <c r="H229" s="36">
        <v>466.58429999999998</v>
      </c>
      <c r="I229" s="5">
        <f t="shared" si="142"/>
        <v>40.15355421686747</v>
      </c>
      <c r="P229"/>
      <c r="Q229">
        <v>420988</v>
      </c>
      <c r="R229">
        <v>363385</v>
      </c>
      <c r="S229" s="3">
        <f t="shared" si="146"/>
        <v>57603</v>
      </c>
      <c r="T229">
        <f t="shared" si="147"/>
        <v>466584300</v>
      </c>
      <c r="U229" s="36">
        <f t="shared" si="148"/>
        <v>466.58429999999998</v>
      </c>
    </row>
    <row r="230" spans="3:21" x14ac:dyDescent="0.25">
      <c r="C230" s="8" t="s">
        <v>347</v>
      </c>
      <c r="H230" s="36"/>
      <c r="S230" s="3"/>
      <c r="U230" s="36"/>
    </row>
    <row r="231" spans="3:21" x14ac:dyDescent="0.25">
      <c r="D231" s="2" t="s">
        <v>348</v>
      </c>
      <c r="E231" s="2" t="s">
        <v>146</v>
      </c>
      <c r="F231" s="2" t="s">
        <v>150</v>
      </c>
      <c r="G231" s="32">
        <v>65158</v>
      </c>
      <c r="H231" s="5">
        <v>34332.9516</v>
      </c>
      <c r="I231" s="5">
        <f t="shared" si="142"/>
        <v>52.69184382577734</v>
      </c>
      <c r="Q231">
        <v>21820622</v>
      </c>
      <c r="R231" s="4">
        <v>17581986</v>
      </c>
      <c r="S231" s="3">
        <f t="shared" ref="S231:S240" si="149">Q231-R231</f>
        <v>4238636</v>
      </c>
      <c r="T231">
        <f t="shared" ref="T231:T240" si="150">S231*8100</f>
        <v>34332951600</v>
      </c>
      <c r="U231" s="36">
        <f t="shared" ref="U231:U240" si="151">T231/1000000</f>
        <v>34332.9516</v>
      </c>
    </row>
    <row r="232" spans="3:21" x14ac:dyDescent="0.25">
      <c r="D232" s="2" t="s">
        <v>349</v>
      </c>
      <c r="E232" s="2" t="s">
        <v>146</v>
      </c>
      <c r="F232" s="2" t="s">
        <v>358</v>
      </c>
      <c r="G232" s="33">
        <v>2314.4</v>
      </c>
      <c r="H232" s="5">
        <v>1404.6371999999999</v>
      </c>
      <c r="I232" s="5">
        <f t="shared" si="142"/>
        <v>60.691202903560317</v>
      </c>
      <c r="Q232">
        <v>907872</v>
      </c>
      <c r="R232" s="4">
        <v>734460</v>
      </c>
      <c r="S232" s="3">
        <f t="shared" si="149"/>
        <v>173412</v>
      </c>
      <c r="T232">
        <f t="shared" si="150"/>
        <v>1404637200</v>
      </c>
      <c r="U232" s="36">
        <f t="shared" si="151"/>
        <v>1404.6371999999999</v>
      </c>
    </row>
    <row r="233" spans="3:21" x14ac:dyDescent="0.25">
      <c r="D233" s="2" t="s">
        <v>350</v>
      </c>
      <c r="E233" s="2" t="s">
        <v>146</v>
      </c>
      <c r="F233" s="2" t="s">
        <v>358</v>
      </c>
      <c r="G233" s="33">
        <v>1268.5999999999999</v>
      </c>
      <c r="H233" s="5">
        <v>654.17219999999998</v>
      </c>
      <c r="I233" s="5">
        <f t="shared" si="142"/>
        <v>51.566466971464614</v>
      </c>
      <c r="Q233">
        <v>602910</v>
      </c>
      <c r="R233" s="4">
        <v>522148</v>
      </c>
      <c r="S233" s="3">
        <f t="shared" si="149"/>
        <v>80762</v>
      </c>
      <c r="T233">
        <f t="shared" si="150"/>
        <v>654172200</v>
      </c>
      <c r="U233" s="36">
        <f t="shared" si="151"/>
        <v>654.17219999999998</v>
      </c>
    </row>
    <row r="234" spans="3:21" x14ac:dyDescent="0.25">
      <c r="D234" s="2" t="s">
        <v>351</v>
      </c>
      <c r="E234" s="2" t="s">
        <v>146</v>
      </c>
      <c r="F234" s="2" t="s">
        <v>358</v>
      </c>
      <c r="G234" s="33">
        <v>1379.1</v>
      </c>
      <c r="H234" s="5">
        <v>1043.5959</v>
      </c>
      <c r="I234" s="5">
        <f t="shared" si="142"/>
        <v>75.67224276702197</v>
      </c>
      <c r="Q234">
        <v>412432</v>
      </c>
      <c r="R234" s="4">
        <v>283593</v>
      </c>
      <c r="S234" s="3">
        <f t="shared" si="149"/>
        <v>128839</v>
      </c>
      <c r="T234">
        <f t="shared" si="150"/>
        <v>1043595900</v>
      </c>
      <c r="U234" s="36">
        <f t="shared" si="151"/>
        <v>1043.5959</v>
      </c>
    </row>
    <row r="235" spans="3:21" x14ac:dyDescent="0.25">
      <c r="D235" s="2" t="s">
        <v>352</v>
      </c>
      <c r="E235" s="2" t="s">
        <v>146</v>
      </c>
      <c r="F235" s="2" t="s">
        <v>358</v>
      </c>
      <c r="G235" s="33">
        <v>1466.3</v>
      </c>
      <c r="H235" s="5">
        <v>969.10019999999997</v>
      </c>
      <c r="I235" s="5">
        <f t="shared" si="142"/>
        <v>66.091536520493761</v>
      </c>
      <c r="Q235">
        <v>508410</v>
      </c>
      <c r="R235" s="4">
        <v>388768</v>
      </c>
      <c r="S235" s="3">
        <f t="shared" si="149"/>
        <v>119642</v>
      </c>
      <c r="T235">
        <f t="shared" si="150"/>
        <v>969100200</v>
      </c>
      <c r="U235" s="36">
        <f t="shared" si="151"/>
        <v>969.10019999999997</v>
      </c>
    </row>
    <row r="236" spans="3:21" x14ac:dyDescent="0.25">
      <c r="D236" s="2" t="s">
        <v>353</v>
      </c>
      <c r="E236" s="2" t="s">
        <v>146</v>
      </c>
      <c r="F236" s="2" t="s">
        <v>358</v>
      </c>
      <c r="G236" s="33">
        <v>1137</v>
      </c>
      <c r="H236" s="5">
        <v>799.92359999999996</v>
      </c>
      <c r="I236" s="5">
        <f t="shared" si="142"/>
        <v>70.353878627968342</v>
      </c>
      <c r="Q236">
        <v>1223088</v>
      </c>
      <c r="R236" s="4">
        <v>1124332</v>
      </c>
      <c r="S236" s="3">
        <f t="shared" si="149"/>
        <v>98756</v>
      </c>
      <c r="T236">
        <f t="shared" si="150"/>
        <v>799923600</v>
      </c>
      <c r="U236" s="36">
        <f t="shared" si="151"/>
        <v>799.92359999999996</v>
      </c>
    </row>
    <row r="237" spans="3:21" x14ac:dyDescent="0.25">
      <c r="D237" s="2" t="s">
        <v>354</v>
      </c>
      <c r="E237" s="2" t="s">
        <v>146</v>
      </c>
      <c r="F237" s="2" t="s">
        <v>358</v>
      </c>
      <c r="G237" s="33">
        <v>1125</v>
      </c>
      <c r="H237" s="5">
        <v>785.69190000000003</v>
      </c>
      <c r="I237" s="5">
        <f t="shared" si="142"/>
        <v>69.839280000000002</v>
      </c>
      <c r="Q237">
        <v>207260</v>
      </c>
      <c r="R237" s="4">
        <v>110261</v>
      </c>
      <c r="S237" s="3">
        <f t="shared" si="149"/>
        <v>96999</v>
      </c>
      <c r="T237">
        <f t="shared" si="150"/>
        <v>785691900</v>
      </c>
      <c r="U237" s="36">
        <f t="shared" si="151"/>
        <v>785.69190000000003</v>
      </c>
    </row>
    <row r="238" spans="3:21" x14ac:dyDescent="0.25">
      <c r="D238" s="2" t="s">
        <v>355</v>
      </c>
      <c r="E238" s="2" t="s">
        <v>146</v>
      </c>
      <c r="F238" s="2" t="s">
        <v>358</v>
      </c>
      <c r="G238" s="5">
        <v>692.3</v>
      </c>
      <c r="H238" s="5">
        <v>438.49349999999998</v>
      </c>
      <c r="I238" s="5">
        <f t="shared" si="142"/>
        <v>63.33865376281959</v>
      </c>
      <c r="Q238">
        <v>161443</v>
      </c>
      <c r="R238" s="4">
        <v>107308</v>
      </c>
      <c r="S238" s="3">
        <f t="shared" si="149"/>
        <v>54135</v>
      </c>
      <c r="T238">
        <f t="shared" si="150"/>
        <v>438493500</v>
      </c>
      <c r="U238" s="36">
        <f t="shared" si="151"/>
        <v>438.49349999999998</v>
      </c>
    </row>
    <row r="239" spans="3:21" x14ac:dyDescent="0.25">
      <c r="D239" s="2" t="s">
        <v>356</v>
      </c>
      <c r="E239" s="2" t="s">
        <v>146</v>
      </c>
      <c r="F239" s="2" t="s">
        <v>358</v>
      </c>
      <c r="G239" s="33">
        <v>1296.8</v>
      </c>
      <c r="H239" s="5">
        <v>610.02719999999999</v>
      </c>
      <c r="I239" s="5">
        <f t="shared" si="142"/>
        <v>47.040962368908083</v>
      </c>
      <c r="Q239">
        <v>506160</v>
      </c>
      <c r="R239" s="4">
        <v>430848</v>
      </c>
      <c r="S239" s="3">
        <f t="shared" si="149"/>
        <v>75312</v>
      </c>
      <c r="T239">
        <f t="shared" si="150"/>
        <v>610027200</v>
      </c>
      <c r="U239" s="36">
        <f t="shared" si="151"/>
        <v>610.02719999999999</v>
      </c>
    </row>
    <row r="240" spans="3:21" x14ac:dyDescent="0.25">
      <c r="D240" s="2" t="s">
        <v>357</v>
      </c>
      <c r="E240" s="2" t="s">
        <v>146</v>
      </c>
      <c r="F240" s="2" t="s">
        <v>359</v>
      </c>
      <c r="G240" s="33">
        <v>2412.6999999999998</v>
      </c>
      <c r="H240" s="5">
        <v>1215.9476999999999</v>
      </c>
      <c r="I240" s="5">
        <f t="shared" si="142"/>
        <v>50.397799146184774</v>
      </c>
      <c r="Q240">
        <v>509736</v>
      </c>
      <c r="R240" s="4">
        <v>359619</v>
      </c>
      <c r="S240" s="3">
        <f t="shared" si="149"/>
        <v>150117</v>
      </c>
      <c r="T240">
        <f t="shared" si="150"/>
        <v>1215947700</v>
      </c>
      <c r="U240" s="36">
        <f t="shared" si="151"/>
        <v>1215.9476999999999</v>
      </c>
    </row>
    <row r="241" spans="3:21" x14ac:dyDescent="0.25">
      <c r="C241" s="2" t="s">
        <v>360</v>
      </c>
      <c r="E241" s="2" t="s">
        <v>151</v>
      </c>
      <c r="F241" s="2" t="s">
        <v>162</v>
      </c>
      <c r="G241" s="54">
        <v>11176</v>
      </c>
      <c r="H241" s="5">
        <v>3402</v>
      </c>
      <c r="I241" s="5">
        <f t="shared" si="142"/>
        <v>30.440229062276305</v>
      </c>
      <c r="Q241">
        <v>5330220</v>
      </c>
      <c r="R241" s="4">
        <v>4910141</v>
      </c>
      <c r="S241" s="3">
        <f t="shared" ref="S241" si="152">Q241-R241</f>
        <v>420079</v>
      </c>
      <c r="T241">
        <f t="shared" ref="T241" si="153">S241*8100</f>
        <v>3402639900</v>
      </c>
      <c r="U241" s="36">
        <f t="shared" ref="U241" si="154">T241/1000000</f>
        <v>3402.6399000000001</v>
      </c>
    </row>
    <row r="242" spans="3:21" x14ac:dyDescent="0.25">
      <c r="C242" s="2" t="s">
        <v>362</v>
      </c>
      <c r="E242" s="2" t="s">
        <v>146</v>
      </c>
      <c r="F242" s="2" t="s">
        <v>363</v>
      </c>
      <c r="G242" s="5">
        <v>17234</v>
      </c>
      <c r="H242" s="5">
        <v>3392</v>
      </c>
      <c r="I242" s="5">
        <f t="shared" si="142"/>
        <v>19.682023906231866</v>
      </c>
      <c r="Q242">
        <v>7192800</v>
      </c>
      <c r="R242" s="4">
        <v>6773965</v>
      </c>
      <c r="S242" s="3">
        <f t="shared" ref="S242" si="155">Q242-R242</f>
        <v>418835</v>
      </c>
      <c r="T242">
        <f t="shared" ref="T242" si="156">S242*8100</f>
        <v>3392563500</v>
      </c>
      <c r="U242" s="36">
        <f t="shared" ref="U242" si="157">T242/1000000</f>
        <v>3392.5635000000002</v>
      </c>
    </row>
    <row r="243" spans="3:21" x14ac:dyDescent="0.25">
      <c r="C243" s="2" t="s">
        <v>364</v>
      </c>
      <c r="D243" s="2"/>
      <c r="E243" s="52" t="s">
        <v>127</v>
      </c>
      <c r="F243" s="2" t="s">
        <v>156</v>
      </c>
      <c r="G243" s="51">
        <v>55593</v>
      </c>
      <c r="H243" s="5">
        <v>3708</v>
      </c>
      <c r="I243" s="5">
        <f t="shared" si="142"/>
        <v>6.6699044843775299</v>
      </c>
      <c r="Q243">
        <v>24270065</v>
      </c>
      <c r="R243" s="4">
        <v>23812282</v>
      </c>
      <c r="S243" s="3">
        <f t="shared" ref="S243" si="158">Q243-R243</f>
        <v>457783</v>
      </c>
      <c r="T243">
        <f t="shared" ref="T243" si="159">S243*8100</f>
        <v>3708042300</v>
      </c>
      <c r="U243" s="36">
        <f t="shared" ref="U243" si="160">T243/1000000</f>
        <v>3708.0423000000001</v>
      </c>
    </row>
    <row r="244" spans="3:21" x14ac:dyDescent="0.25">
      <c r="C244" s="2" t="s">
        <v>365</v>
      </c>
      <c r="E244" s="52" t="s">
        <v>127</v>
      </c>
      <c r="F244" s="2" t="s">
        <v>169</v>
      </c>
      <c r="G244" s="51">
        <v>8517.2000000000007</v>
      </c>
      <c r="H244" s="5">
        <v>2626.8</v>
      </c>
      <c r="I244" s="5">
        <f t="shared" si="142"/>
        <v>30.841121495327101</v>
      </c>
      <c r="Q244">
        <v>7969500</v>
      </c>
      <c r="R244" s="4">
        <v>7645204</v>
      </c>
      <c r="S244" s="3">
        <f t="shared" ref="S244" si="161">Q244-R244</f>
        <v>324296</v>
      </c>
      <c r="T244">
        <f t="shared" ref="T244" si="162">S244*8100</f>
        <v>2626797600</v>
      </c>
      <c r="U244" s="36">
        <f t="shared" ref="U244" si="163">T244/1000000</f>
        <v>2626.7975999999999</v>
      </c>
    </row>
    <row r="245" spans="3:21" x14ac:dyDescent="0.25">
      <c r="C245" s="2" t="s">
        <v>366</v>
      </c>
      <c r="E245" s="52" t="s">
        <v>127</v>
      </c>
      <c r="F245" s="53" t="s">
        <v>169</v>
      </c>
      <c r="G245" s="51">
        <v>1443</v>
      </c>
      <c r="H245" s="5">
        <v>1061</v>
      </c>
      <c r="I245" s="5">
        <f t="shared" si="142"/>
        <v>73.527373527373527</v>
      </c>
      <c r="Q245">
        <v>581250</v>
      </c>
      <c r="R245" s="4">
        <v>450242</v>
      </c>
      <c r="S245" s="3">
        <f t="shared" ref="S245" si="164">Q245-R245</f>
        <v>131008</v>
      </c>
      <c r="T245">
        <f t="shared" ref="T245" si="165">S245*8100</f>
        <v>1061164800</v>
      </c>
      <c r="U245" s="36">
        <f t="shared" ref="U245" si="166">T245/1000000</f>
        <v>1061.1648</v>
      </c>
    </row>
    <row r="246" spans="3:21" x14ac:dyDescent="0.25">
      <c r="C246" s="2" t="s">
        <v>367</v>
      </c>
      <c r="E246" s="2" t="s">
        <v>158</v>
      </c>
      <c r="F246" s="2" t="s">
        <v>181</v>
      </c>
      <c r="G246" s="5">
        <v>1462</v>
      </c>
      <c r="H246" s="5">
        <v>593.79999999999995</v>
      </c>
      <c r="I246" s="5">
        <f t="shared" si="142"/>
        <v>40.615595075239391</v>
      </c>
      <c r="Q246" s="5">
        <v>18892384</v>
      </c>
      <c r="R246" s="5">
        <v>18609607</v>
      </c>
      <c r="S246" s="3">
        <f t="shared" ref="S246" si="167">Q246-R246</f>
        <v>282777</v>
      </c>
      <c r="T246">
        <f t="shared" ref="T246" si="168">S246*8100</f>
        <v>2290493700</v>
      </c>
      <c r="U246" s="36">
        <f t="shared" ref="U246" si="169">T246/1000000</f>
        <v>2290.4937</v>
      </c>
    </row>
    <row r="247" spans="3:21" x14ac:dyDescent="0.25">
      <c r="C247" s="2" t="s">
        <v>368</v>
      </c>
      <c r="E247" s="2" t="s">
        <v>158</v>
      </c>
      <c r="F247" s="2" t="s">
        <v>181</v>
      </c>
      <c r="G247" s="5">
        <v>175.9</v>
      </c>
      <c r="H247" s="5">
        <v>99.3</v>
      </c>
      <c r="I247" s="5">
        <f t="shared" si="142"/>
        <v>56.452529846503694</v>
      </c>
      <c r="Q247">
        <v>4003461</v>
      </c>
      <c r="R247" s="4">
        <v>3930147</v>
      </c>
      <c r="S247" s="3">
        <f t="shared" ref="S247" si="170">Q247-R247</f>
        <v>73314</v>
      </c>
      <c r="T247">
        <f t="shared" ref="T247" si="171">S247*8100</f>
        <v>593843400</v>
      </c>
      <c r="U247" s="36">
        <f t="shared" ref="U247" si="172">T247/1000000</f>
        <v>593.84339999999997</v>
      </c>
    </row>
    <row r="248" spans="3:21" x14ac:dyDescent="0.25">
      <c r="C248" s="2" t="s">
        <v>369</v>
      </c>
      <c r="D248" s="2"/>
      <c r="E248" s="2" t="s">
        <v>146</v>
      </c>
      <c r="F248" s="2" t="s">
        <v>148</v>
      </c>
      <c r="G248" s="51">
        <v>2046</v>
      </c>
      <c r="H248" s="5">
        <v>1194</v>
      </c>
      <c r="I248" s="5">
        <f t="shared" si="142"/>
        <v>58.357771260997069</v>
      </c>
      <c r="Q248">
        <v>1980446</v>
      </c>
      <c r="R248" s="4">
        <v>1833009</v>
      </c>
      <c r="S248" s="3">
        <f t="shared" ref="S248" si="173">Q248-R248</f>
        <v>147437</v>
      </c>
      <c r="T248">
        <f t="shared" ref="T248" si="174">S248*8100</f>
        <v>1194239700</v>
      </c>
      <c r="U248" s="36">
        <f t="shared" ref="U248" si="175">T248/1000000</f>
        <v>1194.2397000000001</v>
      </c>
    </row>
    <row r="249" spans="3:21" x14ac:dyDescent="0.25">
      <c r="C249" s="2" t="s">
        <v>370</v>
      </c>
      <c r="E249" s="2" t="s">
        <v>146</v>
      </c>
      <c r="F249" s="2" t="s">
        <v>148</v>
      </c>
      <c r="G249" s="5">
        <v>6142</v>
      </c>
      <c r="H249" s="5">
        <v>2199.9</v>
      </c>
      <c r="I249" s="5">
        <f t="shared" si="142"/>
        <v>35.817323347443832</v>
      </c>
      <c r="Q249">
        <v>19530460</v>
      </c>
      <c r="R249" s="4">
        <v>19258866</v>
      </c>
      <c r="S249" s="3">
        <f t="shared" ref="S249" si="176">Q249-R249</f>
        <v>271594</v>
      </c>
      <c r="T249">
        <f t="shared" ref="T249" si="177">S249*8100</f>
        <v>2199911400</v>
      </c>
      <c r="U249" s="36">
        <f t="shared" ref="U249" si="178">T249/1000000</f>
        <v>2199.9114</v>
      </c>
    </row>
    <row r="250" spans="3:21" x14ac:dyDescent="0.25">
      <c r="C250" s="2" t="s">
        <v>371</v>
      </c>
      <c r="E250" s="2" t="s">
        <v>146</v>
      </c>
      <c r="F250" s="2" t="s">
        <v>148</v>
      </c>
      <c r="G250" s="5">
        <v>3488</v>
      </c>
      <c r="H250" s="5">
        <v>1089</v>
      </c>
      <c r="I250" s="5">
        <f t="shared" si="142"/>
        <v>31.221330275229359</v>
      </c>
      <c r="Q250">
        <v>5546580</v>
      </c>
      <c r="R250" s="4">
        <v>5412084</v>
      </c>
      <c r="S250" s="3">
        <f t="shared" ref="S250" si="179">Q250-R250</f>
        <v>134496</v>
      </c>
      <c r="T250">
        <f t="shared" ref="T250" si="180">S250*8100</f>
        <v>1089417600</v>
      </c>
      <c r="U250" s="36">
        <f t="shared" ref="U250" si="181">T250/1000000</f>
        <v>1089.4176</v>
      </c>
    </row>
    <row r="251" spans="3:21" x14ac:dyDescent="0.25">
      <c r="C251" s="8" t="s">
        <v>372</v>
      </c>
      <c r="Q251">
        <v>2777832</v>
      </c>
      <c r="R251" s="4">
        <v>2531746</v>
      </c>
      <c r="S251" s="3">
        <f t="shared" ref="S251" si="182">Q251-R251</f>
        <v>246086</v>
      </c>
      <c r="T251">
        <f t="shared" ref="T251" si="183">S251*8100</f>
        <v>1993296600</v>
      </c>
      <c r="U251" s="36">
        <f t="shared" ref="U251" si="184">T251/1000000</f>
        <v>1993.2965999999999</v>
      </c>
    </row>
    <row r="252" spans="3:21" x14ac:dyDescent="0.25">
      <c r="D252" t="s">
        <v>373</v>
      </c>
      <c r="E252" s="2" t="s">
        <v>146</v>
      </c>
      <c r="F252" s="2" t="s">
        <v>374</v>
      </c>
      <c r="G252" s="5">
        <v>2778.7779</v>
      </c>
      <c r="H252" s="5">
        <v>1955.0160000000001</v>
      </c>
      <c r="I252" s="5">
        <f t="shared" si="142"/>
        <v>70.355245016163408</v>
      </c>
      <c r="Q252">
        <v>2806994</v>
      </c>
      <c r="R252" s="4">
        <v>2565634</v>
      </c>
      <c r="S252" s="3">
        <f t="shared" ref="S252:S254" si="185">Q252-R252</f>
        <v>241360</v>
      </c>
      <c r="T252">
        <f t="shared" ref="T252:T254" si="186">S252*8100</f>
        <v>1955016000</v>
      </c>
      <c r="U252" s="36">
        <f t="shared" ref="U252:U254" si="187">T252/1000000</f>
        <v>1955.0160000000001</v>
      </c>
    </row>
    <row r="253" spans="3:21" x14ac:dyDescent="0.25">
      <c r="D253" t="s">
        <v>375</v>
      </c>
      <c r="E253" s="2" t="s">
        <v>146</v>
      </c>
      <c r="F253" s="2" t="s">
        <v>374</v>
      </c>
      <c r="G253" s="5">
        <v>1326.3993</v>
      </c>
      <c r="H253" s="5">
        <v>847.62450000000001</v>
      </c>
      <c r="I253" s="5">
        <f t="shared" si="142"/>
        <v>63.904172747980184</v>
      </c>
      <c r="Q253">
        <v>881710</v>
      </c>
      <c r="R253" s="4">
        <v>777065</v>
      </c>
      <c r="S253" s="3">
        <f t="shared" si="185"/>
        <v>104645</v>
      </c>
      <c r="T253">
        <f t="shared" si="186"/>
        <v>847624500</v>
      </c>
      <c r="U253" s="36">
        <f t="shared" si="187"/>
        <v>847.62450000000001</v>
      </c>
    </row>
    <row r="254" spans="3:21" x14ac:dyDescent="0.25">
      <c r="D254" t="s">
        <v>376</v>
      </c>
      <c r="E254" s="2" t="s">
        <v>146</v>
      </c>
      <c r="F254" s="2" t="s">
        <v>374</v>
      </c>
      <c r="G254" s="5">
        <v>2262.1194</v>
      </c>
      <c r="H254" s="5">
        <v>1133.4087</v>
      </c>
      <c r="I254" s="5">
        <f t="shared" si="142"/>
        <v>50.103840672601102</v>
      </c>
      <c r="Q254">
        <v>2700126</v>
      </c>
      <c r="R254" s="4">
        <v>2560199</v>
      </c>
      <c r="S254" s="3">
        <f t="shared" si="185"/>
        <v>139927</v>
      </c>
      <c r="T254">
        <f t="shared" si="186"/>
        <v>1133408700</v>
      </c>
      <c r="U254" s="36">
        <f t="shared" si="187"/>
        <v>1133.4087</v>
      </c>
    </row>
    <row r="255" spans="3:21" x14ac:dyDescent="0.25">
      <c r="C255" s="8" t="s">
        <v>378</v>
      </c>
      <c r="S255" s="3"/>
      <c r="U255" s="36"/>
    </row>
    <row r="256" spans="3:21" x14ac:dyDescent="0.25">
      <c r="C256" s="2">
        <v>229</v>
      </c>
      <c r="D256" s="2" t="s">
        <v>377</v>
      </c>
      <c r="E256" s="2" t="s">
        <v>180</v>
      </c>
      <c r="F256" s="2" t="s">
        <v>378</v>
      </c>
      <c r="G256" s="5">
        <v>517.01490000000001</v>
      </c>
      <c r="H256" s="5">
        <v>252.42840000000001</v>
      </c>
      <c r="I256" s="5">
        <f t="shared" si="142"/>
        <v>48.824202165160038</v>
      </c>
      <c r="Q256">
        <v>227322</v>
      </c>
      <c r="R256" s="4">
        <v>163493</v>
      </c>
      <c r="S256" s="3">
        <f t="shared" ref="S256" si="188">Q256-R256</f>
        <v>63829</v>
      </c>
      <c r="T256">
        <f t="shared" ref="T256" si="189">S256*8100</f>
        <v>517014900</v>
      </c>
      <c r="U256" s="36">
        <f t="shared" ref="U256" si="190">T256/1000000</f>
        <v>517.01490000000001</v>
      </c>
    </row>
    <row r="257" spans="3:21" x14ac:dyDescent="0.25">
      <c r="C257" s="51">
        <v>230</v>
      </c>
      <c r="D257" s="2" t="s">
        <v>379</v>
      </c>
      <c r="E257" s="2" t="s">
        <v>180</v>
      </c>
      <c r="F257" s="2" t="s">
        <v>378</v>
      </c>
      <c r="G257" s="5">
        <v>318.03030000000001</v>
      </c>
      <c r="H257" s="5">
        <v>249.51240000000001</v>
      </c>
      <c r="I257" s="5">
        <f t="shared" si="142"/>
        <v>78.455543386903699</v>
      </c>
      <c r="Q257">
        <v>143541</v>
      </c>
      <c r="R257" s="4">
        <v>104278</v>
      </c>
      <c r="S257" s="3">
        <f t="shared" ref="S257:S267" si="191">Q257-R257</f>
        <v>39263</v>
      </c>
      <c r="T257">
        <f t="shared" ref="T257:T267" si="192">S257*8100</f>
        <v>318030300</v>
      </c>
      <c r="U257" s="36">
        <f t="shared" ref="U257:U267" si="193">T257/1000000</f>
        <v>318.03030000000001</v>
      </c>
    </row>
    <row r="258" spans="3:21" x14ac:dyDescent="0.25">
      <c r="C258" s="51">
        <v>231</v>
      </c>
      <c r="D258" s="2" t="s">
        <v>380</v>
      </c>
      <c r="E258" s="2" t="s">
        <v>180</v>
      </c>
      <c r="F258" s="2" t="s">
        <v>378</v>
      </c>
      <c r="G258" s="5">
        <v>674.04960000000005</v>
      </c>
      <c r="H258" s="5">
        <v>210.38130000000001</v>
      </c>
      <c r="I258" s="5">
        <f t="shared" si="142"/>
        <v>31.211545856566044</v>
      </c>
      <c r="Q258">
        <v>303160</v>
      </c>
      <c r="R258" s="4">
        <v>219944</v>
      </c>
      <c r="S258" s="3">
        <f t="shared" si="191"/>
        <v>83216</v>
      </c>
      <c r="T258">
        <f t="shared" si="192"/>
        <v>674049600</v>
      </c>
      <c r="U258" s="36">
        <f t="shared" si="193"/>
        <v>674.04960000000005</v>
      </c>
    </row>
    <row r="259" spans="3:21" x14ac:dyDescent="0.25">
      <c r="C259" s="51">
        <v>232</v>
      </c>
      <c r="D259" s="2" t="s">
        <v>381</v>
      </c>
      <c r="E259" s="2" t="s">
        <v>180</v>
      </c>
      <c r="F259" s="2" t="s">
        <v>378</v>
      </c>
      <c r="G259" s="5">
        <v>1044.9323999999999</v>
      </c>
      <c r="H259" s="5">
        <v>761.61869999999999</v>
      </c>
      <c r="I259" s="5">
        <f t="shared" si="142"/>
        <v>72.886887228302996</v>
      </c>
      <c r="Q259">
        <v>311696</v>
      </c>
      <c r="R259" s="4">
        <v>182692</v>
      </c>
      <c r="S259" s="3">
        <f t="shared" si="191"/>
        <v>129004</v>
      </c>
      <c r="T259">
        <f t="shared" si="192"/>
        <v>1044932400</v>
      </c>
      <c r="U259" s="36">
        <f t="shared" si="193"/>
        <v>1044.9323999999999</v>
      </c>
    </row>
    <row r="260" spans="3:21" x14ac:dyDescent="0.25">
      <c r="C260" s="2">
        <v>233</v>
      </c>
      <c r="D260" s="2" t="s">
        <v>382</v>
      </c>
      <c r="E260" s="2" t="s">
        <v>180</v>
      </c>
      <c r="F260" s="2" t="s">
        <v>378</v>
      </c>
      <c r="G260" s="5">
        <v>257.70960000000002</v>
      </c>
      <c r="H260" s="5">
        <v>146.85300000000001</v>
      </c>
      <c r="I260" s="5">
        <f t="shared" si="142"/>
        <v>56.983907467940661</v>
      </c>
      <c r="Q260">
        <v>125500</v>
      </c>
      <c r="R260" s="4">
        <v>93684</v>
      </c>
      <c r="S260" s="3">
        <f t="shared" si="191"/>
        <v>31816</v>
      </c>
      <c r="T260">
        <f t="shared" si="192"/>
        <v>257709600</v>
      </c>
      <c r="U260" s="36">
        <f t="shared" si="193"/>
        <v>257.70960000000002</v>
      </c>
    </row>
    <row r="261" spans="3:21" x14ac:dyDescent="0.25">
      <c r="C261" s="51">
        <v>234</v>
      </c>
      <c r="D261" s="2" t="s">
        <v>383</v>
      </c>
      <c r="E261" s="2" t="s">
        <v>180</v>
      </c>
      <c r="F261" s="2" t="s">
        <v>378</v>
      </c>
      <c r="G261" s="5">
        <v>457.33409999999998</v>
      </c>
      <c r="H261" s="5">
        <v>232.74539999999999</v>
      </c>
      <c r="I261" s="5">
        <f t="shared" si="142"/>
        <v>50.891765997768367</v>
      </c>
      <c r="Q261">
        <v>117564</v>
      </c>
      <c r="R261" s="4">
        <v>61103</v>
      </c>
      <c r="S261" s="3">
        <f t="shared" si="191"/>
        <v>56461</v>
      </c>
      <c r="T261">
        <f t="shared" si="192"/>
        <v>457334100</v>
      </c>
      <c r="U261" s="36">
        <f t="shared" si="193"/>
        <v>457.33409999999998</v>
      </c>
    </row>
    <row r="262" spans="3:21" x14ac:dyDescent="0.25">
      <c r="C262" s="51">
        <v>235</v>
      </c>
      <c r="D262" s="2" t="s">
        <v>384</v>
      </c>
      <c r="E262" s="2" t="s">
        <v>180</v>
      </c>
      <c r="F262" s="2" t="s">
        <v>378</v>
      </c>
      <c r="G262" s="5">
        <v>243.86670000000001</v>
      </c>
      <c r="H262" s="5">
        <v>80.424899999999994</v>
      </c>
      <c r="I262" s="5">
        <f t="shared" si="142"/>
        <v>32.979041418939119</v>
      </c>
      <c r="Q262">
        <v>63345</v>
      </c>
      <c r="R262" s="4">
        <v>33238</v>
      </c>
      <c r="S262" s="3">
        <f t="shared" si="191"/>
        <v>30107</v>
      </c>
      <c r="T262">
        <f t="shared" si="192"/>
        <v>243866700</v>
      </c>
      <c r="U262" s="36">
        <f t="shared" si="193"/>
        <v>243.86670000000001</v>
      </c>
    </row>
    <row r="263" spans="3:21" x14ac:dyDescent="0.25">
      <c r="C263" s="51">
        <v>236</v>
      </c>
      <c r="D263" s="2" t="s">
        <v>385</v>
      </c>
      <c r="E263" s="2" t="s">
        <v>180</v>
      </c>
      <c r="F263" s="2" t="s">
        <v>378</v>
      </c>
      <c r="G263" s="5">
        <v>613.31579999999997</v>
      </c>
      <c r="H263" s="5">
        <v>142.2603</v>
      </c>
      <c r="I263" s="5">
        <f t="shared" si="142"/>
        <v>23.195277212815977</v>
      </c>
      <c r="Q263">
        <v>186240</v>
      </c>
      <c r="R263" s="4">
        <v>110522</v>
      </c>
      <c r="S263" s="3">
        <f t="shared" si="191"/>
        <v>75718</v>
      </c>
      <c r="T263">
        <f t="shared" si="192"/>
        <v>613315800</v>
      </c>
      <c r="U263" s="36">
        <f t="shared" si="193"/>
        <v>613.31579999999997</v>
      </c>
    </row>
    <row r="264" spans="3:21" x14ac:dyDescent="0.25">
      <c r="C264" s="2">
        <v>237</v>
      </c>
      <c r="D264" s="2" t="s">
        <v>386</v>
      </c>
      <c r="E264" s="2" t="s">
        <v>180</v>
      </c>
      <c r="F264" s="2" t="s">
        <v>378</v>
      </c>
      <c r="G264" s="5">
        <v>396.76229999999998</v>
      </c>
      <c r="H264" s="5">
        <v>298.20150000000001</v>
      </c>
      <c r="I264" s="5">
        <f t="shared" si="142"/>
        <v>75.158728538472545</v>
      </c>
      <c r="Q264">
        <v>118300</v>
      </c>
      <c r="R264" s="4">
        <v>69317</v>
      </c>
      <c r="S264" s="3">
        <f t="shared" si="191"/>
        <v>48983</v>
      </c>
      <c r="T264">
        <f t="shared" si="192"/>
        <v>396762300</v>
      </c>
      <c r="U264" s="36">
        <f t="shared" si="193"/>
        <v>396.76229999999998</v>
      </c>
    </row>
    <row r="265" spans="3:21" x14ac:dyDescent="0.25">
      <c r="C265" s="51">
        <v>238</v>
      </c>
      <c r="D265" s="2" t="s">
        <v>387</v>
      </c>
      <c r="E265" s="2" t="s">
        <v>180</v>
      </c>
      <c r="F265" s="2" t="s">
        <v>378</v>
      </c>
      <c r="G265" s="5">
        <v>351.19979999999998</v>
      </c>
      <c r="H265" s="5">
        <v>154.40219999999999</v>
      </c>
      <c r="I265" s="5">
        <f t="shared" si="142"/>
        <v>43.964204991005118</v>
      </c>
      <c r="Q265">
        <v>108665</v>
      </c>
      <c r="R265" s="4">
        <v>65307</v>
      </c>
      <c r="S265" s="3">
        <f t="shared" si="191"/>
        <v>43358</v>
      </c>
      <c r="T265">
        <f t="shared" si="192"/>
        <v>351199800</v>
      </c>
      <c r="U265" s="36">
        <f t="shared" si="193"/>
        <v>351.19979999999998</v>
      </c>
    </row>
    <row r="266" spans="3:21" x14ac:dyDescent="0.25">
      <c r="C266" s="51">
        <v>239</v>
      </c>
      <c r="D266" s="2" t="s">
        <v>388</v>
      </c>
      <c r="E266" s="2" t="s">
        <v>180</v>
      </c>
      <c r="F266" s="2" t="s">
        <v>378</v>
      </c>
      <c r="G266" s="5">
        <v>238.2372</v>
      </c>
      <c r="H266" s="5">
        <v>116.3565</v>
      </c>
      <c r="I266" s="5">
        <f t="shared" si="142"/>
        <v>48.8406092751258</v>
      </c>
      <c r="Q266">
        <v>105490</v>
      </c>
      <c r="R266" s="4">
        <v>76078</v>
      </c>
      <c r="S266" s="3">
        <f t="shared" si="191"/>
        <v>29412</v>
      </c>
      <c r="T266">
        <f t="shared" si="192"/>
        <v>238237200</v>
      </c>
      <c r="U266" s="36">
        <f t="shared" si="193"/>
        <v>238.2372</v>
      </c>
    </row>
    <row r="267" spans="3:21" x14ac:dyDescent="0.25">
      <c r="C267" s="51">
        <v>240</v>
      </c>
      <c r="D267" s="2" t="s">
        <v>389</v>
      </c>
      <c r="E267" s="2" t="s">
        <v>180</v>
      </c>
      <c r="F267" s="2" t="s">
        <v>378</v>
      </c>
      <c r="G267" s="5">
        <v>1635.1307999999999</v>
      </c>
      <c r="H267" s="5">
        <v>711.94140000000004</v>
      </c>
      <c r="I267" s="5">
        <f t="shared" si="142"/>
        <v>43.540333287098505</v>
      </c>
      <c r="Q267">
        <v>740050</v>
      </c>
      <c r="R267" s="4">
        <v>538182</v>
      </c>
      <c r="S267" s="3">
        <f t="shared" si="191"/>
        <v>201868</v>
      </c>
      <c r="T267">
        <f t="shared" si="192"/>
        <v>1635130800</v>
      </c>
      <c r="U267" s="36">
        <f t="shared" si="193"/>
        <v>1635.1307999999999</v>
      </c>
    </row>
    <row r="268" spans="3:21" x14ac:dyDescent="0.25">
      <c r="S268" s="3"/>
      <c r="U268" s="36"/>
    </row>
  </sheetData>
  <sortState xmlns:xlrd2="http://schemas.microsoft.com/office/spreadsheetml/2017/richdata2" ref="B6:I20">
    <sortCondition ref="C6:C20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AB4EE-40DC-4043-B27F-05FD360DD09E}">
  <dimension ref="A1:A81"/>
  <sheetViews>
    <sheetView workbookViewId="0">
      <selection activeCell="A66" sqref="A66"/>
    </sheetView>
  </sheetViews>
  <sheetFormatPr defaultRowHeight="15" x14ac:dyDescent="0.25"/>
  <cols>
    <col min="1" max="1" width="16.140625" customWidth="1"/>
  </cols>
  <sheetData>
    <row r="1" spans="1:1" x14ac:dyDescent="0.25">
      <c r="A1" s="63" t="s">
        <v>390</v>
      </c>
    </row>
    <row r="2" spans="1:1" x14ac:dyDescent="0.25">
      <c r="A2" s="55" t="s">
        <v>217</v>
      </c>
    </row>
    <row r="3" spans="1:1" x14ac:dyDescent="0.25">
      <c r="A3" s="56" t="s">
        <v>208</v>
      </c>
    </row>
    <row r="4" spans="1:1" x14ac:dyDescent="0.25">
      <c r="A4" s="63" t="s">
        <v>118</v>
      </c>
    </row>
    <row r="5" spans="1:1" x14ac:dyDescent="0.25">
      <c r="A5" s="56" t="s">
        <v>201</v>
      </c>
    </row>
    <row r="6" spans="1:1" x14ac:dyDescent="0.25">
      <c r="A6" s="56" t="s">
        <v>98</v>
      </c>
    </row>
    <row r="7" spans="1:1" x14ac:dyDescent="0.25">
      <c r="A7" s="61" t="s">
        <v>195</v>
      </c>
    </row>
    <row r="8" spans="1:1" x14ac:dyDescent="0.25">
      <c r="A8" s="63" t="s">
        <v>197</v>
      </c>
    </row>
    <row r="9" spans="1:1" x14ac:dyDescent="0.25">
      <c r="A9" s="66" t="s">
        <v>117</v>
      </c>
    </row>
    <row r="10" spans="1:1" x14ac:dyDescent="0.25">
      <c r="A10" s="61" t="s">
        <v>121</v>
      </c>
    </row>
    <row r="11" spans="1:1" x14ac:dyDescent="0.25">
      <c r="A11" s="56" t="s">
        <v>111</v>
      </c>
    </row>
    <row r="12" spans="1:1" x14ac:dyDescent="0.25">
      <c r="A12" s="63" t="s">
        <v>134</v>
      </c>
    </row>
    <row r="13" spans="1:1" x14ac:dyDescent="0.25">
      <c r="A13" s="63" t="s">
        <v>135</v>
      </c>
    </row>
    <row r="14" spans="1:1" x14ac:dyDescent="0.25">
      <c r="A14" s="63" t="s">
        <v>190</v>
      </c>
    </row>
    <row r="15" spans="1:1" x14ac:dyDescent="0.25">
      <c r="A15" s="55" t="s">
        <v>210</v>
      </c>
    </row>
    <row r="16" spans="1:1" x14ac:dyDescent="0.25">
      <c r="A16" s="63" t="s">
        <v>137</v>
      </c>
    </row>
    <row r="17" spans="1:1" x14ac:dyDescent="0.25">
      <c r="A17" s="55" t="s">
        <v>107</v>
      </c>
    </row>
    <row r="18" spans="1:1" x14ac:dyDescent="0.25">
      <c r="A18" s="55" t="s">
        <v>104</v>
      </c>
    </row>
    <row r="19" spans="1:1" x14ac:dyDescent="0.25">
      <c r="A19" s="62" t="s">
        <v>110</v>
      </c>
    </row>
    <row r="20" spans="1:1" x14ac:dyDescent="0.25">
      <c r="A20" s="55" t="s">
        <v>3</v>
      </c>
    </row>
    <row r="21" spans="1:1" x14ac:dyDescent="0.25">
      <c r="A21" s="63" t="s">
        <v>188</v>
      </c>
    </row>
    <row r="22" spans="1:1" x14ac:dyDescent="0.25">
      <c r="A22" s="55" t="s">
        <v>100</v>
      </c>
    </row>
    <row r="23" spans="1:1" x14ac:dyDescent="0.25">
      <c r="A23" s="55" t="s">
        <v>103</v>
      </c>
    </row>
    <row r="24" spans="1:1" x14ac:dyDescent="0.25">
      <c r="A24" s="62" t="s">
        <v>113</v>
      </c>
    </row>
    <row r="25" spans="1:1" x14ac:dyDescent="0.25">
      <c r="A25" s="63" t="s">
        <v>133</v>
      </c>
    </row>
    <row r="26" spans="1:1" x14ac:dyDescent="0.25">
      <c r="A26" s="59" t="s">
        <v>112</v>
      </c>
    </row>
    <row r="27" spans="1:1" x14ac:dyDescent="0.25">
      <c r="A27" s="62" t="s">
        <v>99</v>
      </c>
    </row>
    <row r="28" spans="1:1" x14ac:dyDescent="0.25">
      <c r="A28" s="60" t="s">
        <v>119</v>
      </c>
    </row>
    <row r="29" spans="1:1" x14ac:dyDescent="0.25">
      <c r="A29" s="62" t="s">
        <v>6</v>
      </c>
    </row>
    <row r="30" spans="1:1" x14ac:dyDescent="0.25">
      <c r="A30" s="56" t="s">
        <v>32</v>
      </c>
    </row>
    <row r="31" spans="1:1" x14ac:dyDescent="0.25">
      <c r="A31" s="60" t="s">
        <v>193</v>
      </c>
    </row>
    <row r="32" spans="1:1" x14ac:dyDescent="0.25">
      <c r="A32" s="59" t="s">
        <v>207</v>
      </c>
    </row>
    <row r="33" spans="1:1" x14ac:dyDescent="0.25">
      <c r="A33" s="59" t="s">
        <v>214</v>
      </c>
    </row>
    <row r="34" spans="1:1" x14ac:dyDescent="0.25">
      <c r="A34" s="60" t="s">
        <v>192</v>
      </c>
    </row>
    <row r="35" spans="1:1" x14ac:dyDescent="0.25">
      <c r="A35" s="62" t="s">
        <v>10</v>
      </c>
    </row>
    <row r="36" spans="1:1" x14ac:dyDescent="0.25">
      <c r="A36" s="62" t="s">
        <v>115</v>
      </c>
    </row>
    <row r="37" spans="1:1" x14ac:dyDescent="0.25">
      <c r="A37" s="59" t="s">
        <v>206</v>
      </c>
    </row>
    <row r="38" spans="1:1" x14ac:dyDescent="0.25">
      <c r="A38" s="60" t="s">
        <v>140</v>
      </c>
    </row>
    <row r="39" spans="1:1" x14ac:dyDescent="0.25">
      <c r="A39" s="60" t="s">
        <v>120</v>
      </c>
    </row>
    <row r="40" spans="1:1" x14ac:dyDescent="0.25">
      <c r="A40" s="60" t="s">
        <v>122</v>
      </c>
    </row>
    <row r="41" spans="1:1" x14ac:dyDescent="0.25">
      <c r="A41" s="60" t="s">
        <v>123</v>
      </c>
    </row>
    <row r="42" spans="1:1" x14ac:dyDescent="0.25">
      <c r="A42" s="59" t="s">
        <v>109</v>
      </c>
    </row>
    <row r="43" spans="1:1" x14ac:dyDescent="0.25">
      <c r="A43" s="60" t="s">
        <v>139</v>
      </c>
    </row>
    <row r="44" spans="1:1" x14ac:dyDescent="0.25">
      <c r="A44" s="60" t="s">
        <v>191</v>
      </c>
    </row>
    <row r="45" spans="1:1" x14ac:dyDescent="0.25">
      <c r="A45" s="60" t="s">
        <v>194</v>
      </c>
    </row>
    <row r="46" spans="1:1" x14ac:dyDescent="0.25">
      <c r="A46" s="59" t="s">
        <v>205</v>
      </c>
    </row>
    <row r="47" spans="1:1" x14ac:dyDescent="0.25">
      <c r="A47" s="62" t="s">
        <v>102</v>
      </c>
    </row>
    <row r="48" spans="1:1" x14ac:dyDescent="0.25">
      <c r="A48" s="62" t="s">
        <v>97</v>
      </c>
    </row>
    <row r="49" spans="1:1" x14ac:dyDescent="0.25">
      <c r="A49" s="60" t="s">
        <v>199</v>
      </c>
    </row>
    <row r="50" spans="1:1" x14ac:dyDescent="0.25">
      <c r="A50" s="59" t="s">
        <v>211</v>
      </c>
    </row>
    <row r="51" spans="1:1" x14ac:dyDescent="0.25">
      <c r="A51" s="59" t="s">
        <v>212</v>
      </c>
    </row>
    <row r="52" spans="1:1" x14ac:dyDescent="0.25">
      <c r="A52" s="62" t="s">
        <v>101</v>
      </c>
    </row>
    <row r="53" spans="1:1" x14ac:dyDescent="0.25">
      <c r="A53" s="60" t="s">
        <v>224</v>
      </c>
    </row>
    <row r="54" spans="1:1" x14ac:dyDescent="0.25">
      <c r="A54" s="60" t="s">
        <v>132</v>
      </c>
    </row>
    <row r="55" spans="1:1" x14ac:dyDescent="0.25">
      <c r="A55" s="62" t="s">
        <v>33</v>
      </c>
    </row>
    <row r="56" spans="1:1" x14ac:dyDescent="0.25">
      <c r="A56" s="65" t="s">
        <v>36</v>
      </c>
    </row>
    <row r="57" spans="1:1" x14ac:dyDescent="0.25">
      <c r="A57" s="60" t="s">
        <v>254</v>
      </c>
    </row>
    <row r="58" spans="1:1" x14ac:dyDescent="0.25">
      <c r="A58" s="59" t="s">
        <v>215</v>
      </c>
    </row>
    <row r="59" spans="1:1" x14ac:dyDescent="0.25">
      <c r="A59" s="59" t="s">
        <v>209</v>
      </c>
    </row>
    <row r="60" spans="1:1" x14ac:dyDescent="0.25">
      <c r="A60" s="60" t="s">
        <v>189</v>
      </c>
    </row>
    <row r="61" spans="1:1" x14ac:dyDescent="0.25">
      <c r="A61" s="59" t="s">
        <v>114</v>
      </c>
    </row>
    <row r="62" spans="1:1" x14ac:dyDescent="0.25">
      <c r="A62" s="64" t="s">
        <v>35</v>
      </c>
    </row>
    <row r="63" spans="1:1" x14ac:dyDescent="0.25">
      <c r="A63" s="59" t="s">
        <v>216</v>
      </c>
    </row>
    <row r="64" spans="1:1" x14ac:dyDescent="0.25">
      <c r="A64" s="59" t="s">
        <v>204</v>
      </c>
    </row>
    <row r="65" spans="1:1" x14ac:dyDescent="0.25">
      <c r="A65" s="59" t="s">
        <v>202</v>
      </c>
    </row>
    <row r="66" spans="1:1" x14ac:dyDescent="0.25">
      <c r="A66" s="64" t="s">
        <v>40</v>
      </c>
    </row>
    <row r="67" spans="1:1" x14ac:dyDescent="0.25">
      <c r="A67" s="62" t="s">
        <v>37</v>
      </c>
    </row>
    <row r="68" spans="1:1" x14ac:dyDescent="0.25">
      <c r="A68" s="60" t="s">
        <v>143</v>
      </c>
    </row>
    <row r="69" spans="1:1" x14ac:dyDescent="0.25">
      <c r="A69" s="60" t="s">
        <v>144</v>
      </c>
    </row>
    <row r="70" spans="1:1" x14ac:dyDescent="0.25">
      <c r="A70" s="60" t="s">
        <v>141</v>
      </c>
    </row>
    <row r="71" spans="1:1" x14ac:dyDescent="0.25">
      <c r="A71" s="62" t="s">
        <v>106</v>
      </c>
    </row>
    <row r="72" spans="1:1" x14ac:dyDescent="0.25">
      <c r="A72" s="62" t="s">
        <v>108</v>
      </c>
    </row>
    <row r="73" spans="1:1" x14ac:dyDescent="0.25">
      <c r="A73" s="59" t="s">
        <v>196</v>
      </c>
    </row>
    <row r="74" spans="1:1" x14ac:dyDescent="0.25">
      <c r="A74" s="59" t="s">
        <v>38</v>
      </c>
    </row>
    <row r="75" spans="1:1" x14ac:dyDescent="0.25">
      <c r="A75" s="59" t="s">
        <v>198</v>
      </c>
    </row>
    <row r="76" spans="1:1" x14ac:dyDescent="0.25">
      <c r="A76" s="59" t="s">
        <v>213</v>
      </c>
    </row>
    <row r="77" spans="1:1" x14ac:dyDescent="0.25">
      <c r="A77" s="59" t="s">
        <v>105</v>
      </c>
    </row>
    <row r="78" spans="1:1" x14ac:dyDescent="0.25">
      <c r="A78" s="62" t="s">
        <v>34</v>
      </c>
    </row>
    <row r="79" spans="1:1" x14ac:dyDescent="0.25">
      <c r="A79" s="59" t="s">
        <v>203</v>
      </c>
    </row>
    <row r="80" spans="1:1" x14ac:dyDescent="0.25">
      <c r="A80" s="59" t="s">
        <v>200</v>
      </c>
    </row>
    <row r="81" spans="1:1" x14ac:dyDescent="0.25">
      <c r="A81" s="62" t="s">
        <v>39</v>
      </c>
    </row>
  </sheetData>
  <sortState xmlns:xlrd2="http://schemas.microsoft.com/office/spreadsheetml/2017/richdata2" ref="A2:A83">
    <sortCondition ref="A1:A8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DD26F-E7A9-4E6E-8600-3A1B39694C6C}">
  <dimension ref="A4:N28"/>
  <sheetViews>
    <sheetView topLeftCell="A3" workbookViewId="0">
      <selection activeCell="K8" sqref="K8"/>
    </sheetView>
  </sheetViews>
  <sheetFormatPr defaultRowHeight="15" x14ac:dyDescent="0.25"/>
  <cols>
    <col min="2" max="2" width="13" customWidth="1"/>
    <col min="3" max="3" width="11.140625" customWidth="1"/>
    <col min="9" max="9" width="13" customWidth="1"/>
    <col min="11" max="11" width="22" customWidth="1"/>
    <col min="12" max="12" width="10" bestFit="1" customWidth="1"/>
    <col min="14" max="14" width="18.5703125" customWidth="1"/>
  </cols>
  <sheetData>
    <row r="4" spans="1:14" x14ac:dyDescent="0.25">
      <c r="B4" s="8" t="s">
        <v>28</v>
      </c>
      <c r="C4" s="8" t="s">
        <v>29</v>
      </c>
      <c r="D4" s="8" t="s">
        <v>30</v>
      </c>
    </row>
    <row r="5" spans="1:14" x14ac:dyDescent="0.25">
      <c r="A5">
        <v>1</v>
      </c>
      <c r="B5" s="2" t="s">
        <v>8</v>
      </c>
      <c r="C5" t="s">
        <v>42</v>
      </c>
      <c r="D5" t="s">
        <v>42</v>
      </c>
    </row>
    <row r="6" spans="1:14" x14ac:dyDescent="0.25">
      <c r="A6">
        <v>2</v>
      </c>
      <c r="B6" s="2" t="s">
        <v>15</v>
      </c>
      <c r="C6" t="s">
        <v>42</v>
      </c>
      <c r="D6" t="s">
        <v>42</v>
      </c>
      <c r="I6" s="3">
        <v>64693010</v>
      </c>
    </row>
    <row r="7" spans="1:14" x14ac:dyDescent="0.25">
      <c r="A7">
        <v>3</v>
      </c>
      <c r="B7" s="2" t="s">
        <v>3</v>
      </c>
      <c r="C7" t="s">
        <v>42</v>
      </c>
      <c r="D7" t="s">
        <v>42</v>
      </c>
      <c r="I7" s="3">
        <v>60677059</v>
      </c>
      <c r="K7" t="s">
        <v>13</v>
      </c>
      <c r="L7" t="s">
        <v>14</v>
      </c>
      <c r="M7" t="s">
        <v>43</v>
      </c>
      <c r="N7" t="s">
        <v>44</v>
      </c>
    </row>
    <row r="8" spans="1:14" x14ac:dyDescent="0.25">
      <c r="A8">
        <v>4</v>
      </c>
      <c r="B8" s="2" t="s">
        <v>16</v>
      </c>
      <c r="C8" t="s">
        <v>42</v>
      </c>
      <c r="D8" t="s">
        <v>42</v>
      </c>
      <c r="I8" s="3">
        <f>I6-I7</f>
        <v>4015951</v>
      </c>
      <c r="J8">
        <v>900</v>
      </c>
      <c r="K8" s="3">
        <f>I8*J8</f>
        <v>3614355900</v>
      </c>
      <c r="L8" s="4">
        <f>K8/1000000</f>
        <v>3614.3559</v>
      </c>
      <c r="N8" s="4">
        <f>L8+M8</f>
        <v>3614.3559</v>
      </c>
    </row>
    <row r="9" spans="1:14" x14ac:dyDescent="0.25">
      <c r="A9">
        <v>5</v>
      </c>
      <c r="B9" s="2" t="s">
        <v>6</v>
      </c>
      <c r="C9" t="s">
        <v>42</v>
      </c>
      <c r="D9" t="s">
        <v>42</v>
      </c>
    </row>
    <row r="10" spans="1:14" x14ac:dyDescent="0.25">
      <c r="A10">
        <v>6</v>
      </c>
      <c r="B10" s="2" t="s">
        <v>22</v>
      </c>
      <c r="C10" t="s">
        <v>42</v>
      </c>
      <c r="D10" t="s">
        <v>42</v>
      </c>
    </row>
    <row r="11" spans="1:14" x14ac:dyDescent="0.25">
      <c r="A11">
        <v>7</v>
      </c>
      <c r="B11" s="2" t="s">
        <v>32</v>
      </c>
      <c r="C11" t="s">
        <v>42</v>
      </c>
      <c r="D11" t="s">
        <v>42</v>
      </c>
    </row>
    <row r="12" spans="1:14" x14ac:dyDescent="0.25">
      <c r="A12">
        <v>8</v>
      </c>
      <c r="B12" s="2" t="s">
        <v>10</v>
      </c>
      <c r="C12" t="s">
        <v>42</v>
      </c>
      <c r="D12" t="s">
        <v>42</v>
      </c>
    </row>
    <row r="13" spans="1:14" x14ac:dyDescent="0.25">
      <c r="A13">
        <v>9</v>
      </c>
      <c r="B13" s="2" t="s">
        <v>41</v>
      </c>
      <c r="C13" t="s">
        <v>42</v>
      </c>
      <c r="D13" t="s">
        <v>42</v>
      </c>
    </row>
    <row r="14" spans="1:14" x14ac:dyDescent="0.25">
      <c r="A14">
        <v>10</v>
      </c>
      <c r="B14" s="2" t="s">
        <v>5</v>
      </c>
      <c r="C14" t="s">
        <v>42</v>
      </c>
      <c r="D14" t="s">
        <v>42</v>
      </c>
    </row>
    <row r="15" spans="1:14" x14ac:dyDescent="0.25">
      <c r="A15">
        <v>11</v>
      </c>
      <c r="B15" s="2" t="s">
        <v>31</v>
      </c>
      <c r="C15" t="s">
        <v>42</v>
      </c>
      <c r="D15" t="s">
        <v>42</v>
      </c>
    </row>
    <row r="16" spans="1:14" x14ac:dyDescent="0.25">
      <c r="A16">
        <v>12</v>
      </c>
      <c r="B16" s="2" t="s">
        <v>25</v>
      </c>
      <c r="C16" t="s">
        <v>42</v>
      </c>
      <c r="D16" t="s">
        <v>42</v>
      </c>
    </row>
    <row r="17" spans="1:9" x14ac:dyDescent="0.25">
      <c r="A17">
        <v>13</v>
      </c>
      <c r="B17" s="2" t="s">
        <v>11</v>
      </c>
      <c r="C17" t="s">
        <v>42</v>
      </c>
      <c r="D17" t="s">
        <v>42</v>
      </c>
    </row>
    <row r="18" spans="1:9" x14ac:dyDescent="0.25">
      <c r="A18">
        <v>14</v>
      </c>
      <c r="B18" s="2" t="s">
        <v>33</v>
      </c>
      <c r="C18" t="s">
        <v>42</v>
      </c>
      <c r="D18" t="s">
        <v>42</v>
      </c>
      <c r="I18">
        <v>82.162000000000006</v>
      </c>
    </row>
    <row r="19" spans="1:9" x14ac:dyDescent="0.25">
      <c r="A19">
        <v>15</v>
      </c>
      <c r="B19" s="2" t="s">
        <v>36</v>
      </c>
      <c r="C19" t="s">
        <v>42</v>
      </c>
      <c r="D19" t="s">
        <v>42</v>
      </c>
      <c r="I19">
        <v>7.5579999999999998</v>
      </c>
    </row>
    <row r="20" spans="1:9" x14ac:dyDescent="0.25">
      <c r="A20">
        <v>16</v>
      </c>
      <c r="B20" s="2" t="s">
        <v>35</v>
      </c>
      <c r="C20" t="s">
        <v>42</v>
      </c>
      <c r="D20" t="s">
        <v>42</v>
      </c>
      <c r="I20">
        <f>SUM(I18:I19)</f>
        <v>89.72</v>
      </c>
    </row>
    <row r="21" spans="1:9" x14ac:dyDescent="0.25">
      <c r="A21">
        <v>17</v>
      </c>
      <c r="B21" s="2" t="s">
        <v>40</v>
      </c>
      <c r="C21" t="s">
        <v>42</v>
      </c>
      <c r="D21" t="s">
        <v>42</v>
      </c>
    </row>
    <row r="22" spans="1:9" x14ac:dyDescent="0.25">
      <c r="A22">
        <v>18</v>
      </c>
      <c r="B22" s="2" t="s">
        <v>37</v>
      </c>
      <c r="C22" t="s">
        <v>42</v>
      </c>
      <c r="D22" t="s">
        <v>42</v>
      </c>
    </row>
    <row r="23" spans="1:9" x14ac:dyDescent="0.25">
      <c r="A23">
        <v>19</v>
      </c>
      <c r="B23" s="2" t="s">
        <v>7</v>
      </c>
      <c r="C23" t="s">
        <v>42</v>
      </c>
      <c r="D23" t="s">
        <v>42</v>
      </c>
    </row>
    <row r="24" spans="1:9" x14ac:dyDescent="0.25">
      <c r="A24">
        <v>20</v>
      </c>
      <c r="B24" s="2" t="s">
        <v>38</v>
      </c>
      <c r="C24" t="s">
        <v>42</v>
      </c>
      <c r="D24" t="s">
        <v>42</v>
      </c>
    </row>
    <row r="25" spans="1:9" x14ac:dyDescent="0.25">
      <c r="A25">
        <v>21</v>
      </c>
      <c r="B25" s="2" t="s">
        <v>26</v>
      </c>
      <c r="C25" t="s">
        <v>42</v>
      </c>
      <c r="D25" t="s">
        <v>42</v>
      </c>
    </row>
    <row r="26" spans="1:9" x14ac:dyDescent="0.25">
      <c r="A26">
        <v>22</v>
      </c>
      <c r="B26" s="2" t="s">
        <v>27</v>
      </c>
      <c r="C26" t="s">
        <v>42</v>
      </c>
      <c r="D26" t="s">
        <v>42</v>
      </c>
    </row>
    <row r="27" spans="1:9" x14ac:dyDescent="0.25">
      <c r="A27">
        <v>23</v>
      </c>
      <c r="B27" s="2" t="s">
        <v>34</v>
      </c>
      <c r="C27" t="s">
        <v>42</v>
      </c>
      <c r="D27" t="s">
        <v>42</v>
      </c>
    </row>
    <row r="28" spans="1:9" x14ac:dyDescent="0.25">
      <c r="A28">
        <v>24</v>
      </c>
      <c r="B28" s="2" t="s">
        <v>39</v>
      </c>
      <c r="C28" t="s">
        <v>42</v>
      </c>
      <c r="D28" t="s">
        <v>42</v>
      </c>
    </row>
  </sheetData>
  <sortState xmlns:xlrd2="http://schemas.microsoft.com/office/spreadsheetml/2017/richdata2" ref="B5:D28">
    <sortCondition ref="B5:B28"/>
  </sortState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DD47D-7114-4971-9DB3-A4009996C267}">
  <dimension ref="B3:U48"/>
  <sheetViews>
    <sheetView topLeftCell="A30" workbookViewId="0">
      <selection activeCell="H34" sqref="H34"/>
    </sheetView>
  </sheetViews>
  <sheetFormatPr defaultRowHeight="15" x14ac:dyDescent="0.25"/>
  <cols>
    <col min="3" max="3" width="14.42578125" customWidth="1"/>
  </cols>
  <sheetData>
    <row r="3" spans="2:14" x14ac:dyDescent="0.25">
      <c r="I3" s="7" t="s">
        <v>17</v>
      </c>
      <c r="J3" s="7" t="s">
        <v>23</v>
      </c>
      <c r="K3" s="7" t="s">
        <v>24</v>
      </c>
      <c r="L3" s="7" t="s">
        <v>18</v>
      </c>
      <c r="M3" s="7" t="s">
        <v>20</v>
      </c>
      <c r="N3" s="9" t="s">
        <v>12</v>
      </c>
    </row>
    <row r="4" spans="2:14" x14ac:dyDescent="0.25">
      <c r="I4" s="5">
        <v>698</v>
      </c>
      <c r="J4" s="5"/>
      <c r="K4" s="5">
        <f>total_area!G6-I4</f>
        <v>6437</v>
      </c>
      <c r="L4" s="5" t="s">
        <v>19</v>
      </c>
      <c r="M4" s="5"/>
      <c r="N4" s="4">
        <f>K4*100/total_area!G6</f>
        <v>90.217238962859142</v>
      </c>
    </row>
    <row r="5" spans="2:14" x14ac:dyDescent="0.25">
      <c r="I5" s="5">
        <v>7509</v>
      </c>
      <c r="J5" s="5"/>
      <c r="K5" s="5">
        <f>total_area!G7-I5</f>
        <v>4789</v>
      </c>
      <c r="L5" s="5"/>
      <c r="M5" s="5"/>
      <c r="N5" s="4">
        <f>K5*100/total_area!G7</f>
        <v>38.941291266872661</v>
      </c>
    </row>
    <row r="6" spans="2:14" x14ac:dyDescent="0.25">
      <c r="I6" s="5">
        <v>6312</v>
      </c>
      <c r="J6" s="5"/>
      <c r="K6" s="5">
        <f>total_area!G8-I6</f>
        <v>-3937</v>
      </c>
      <c r="L6" s="5"/>
      <c r="M6" s="5"/>
      <c r="N6" s="4">
        <f>K6*100/total_area!G8</f>
        <v>-165.76842105263157</v>
      </c>
    </row>
    <row r="7" spans="2:14" x14ac:dyDescent="0.25">
      <c r="B7">
        <v>403229</v>
      </c>
      <c r="C7">
        <v>3266154900</v>
      </c>
      <c r="D7">
        <v>3266.1549</v>
      </c>
      <c r="I7" s="5">
        <v>54</v>
      </c>
      <c r="J7" s="5"/>
      <c r="K7" s="5">
        <f>total_area!G9-I7</f>
        <v>342.2</v>
      </c>
      <c r="L7" s="5"/>
      <c r="M7" s="5"/>
      <c r="N7" s="4">
        <f>K7*100/total_area!G9</f>
        <v>86.37051993942454</v>
      </c>
    </row>
    <row r="8" spans="2:14" x14ac:dyDescent="0.25">
      <c r="B8">
        <v>894724</v>
      </c>
      <c r="C8">
        <v>805251600</v>
      </c>
      <c r="D8">
        <v>805.25160000000005</v>
      </c>
      <c r="I8" s="5">
        <v>3928</v>
      </c>
      <c r="J8" s="5"/>
      <c r="K8" s="5">
        <f>total_area!G10-I8</f>
        <v>27752</v>
      </c>
      <c r="L8" s="5"/>
      <c r="M8" s="5"/>
      <c r="N8" s="4">
        <f>K8*100/total_area!G10</f>
        <v>87.601010101010104</v>
      </c>
    </row>
    <row r="9" spans="2:14" x14ac:dyDescent="0.25">
      <c r="B9">
        <v>177086</v>
      </c>
      <c r="C9">
        <v>159377400</v>
      </c>
      <c r="D9">
        <v>159.37739999999999</v>
      </c>
      <c r="I9" s="5" t="e">
        <f>#REF!+#REF!</f>
        <v>#REF!</v>
      </c>
      <c r="J9" s="5"/>
      <c r="K9" s="5" t="e">
        <f>total_area!G11-I9</f>
        <v>#REF!</v>
      </c>
      <c r="L9" s="5"/>
      <c r="M9" s="5"/>
      <c r="N9" s="4" t="e">
        <f>K9*100/total_area!G11</f>
        <v>#REF!</v>
      </c>
    </row>
    <row r="10" spans="2:14" x14ac:dyDescent="0.25">
      <c r="B10">
        <v>184078</v>
      </c>
      <c r="C10">
        <v>165670200</v>
      </c>
      <c r="D10">
        <v>165.67019999999999</v>
      </c>
      <c r="I10" s="5"/>
      <c r="J10" s="5"/>
      <c r="K10" s="5"/>
      <c r="L10" s="5"/>
      <c r="M10" s="5"/>
      <c r="N10" s="4"/>
    </row>
    <row r="11" spans="2:14" x14ac:dyDescent="0.25">
      <c r="B11">
        <v>619281</v>
      </c>
      <c r="C11">
        <v>557352900</v>
      </c>
      <c r="D11">
        <v>557.35289999999998</v>
      </c>
      <c r="I11" s="5" t="e">
        <f>#REF!+#REF!</f>
        <v>#REF!</v>
      </c>
      <c r="J11" s="5"/>
      <c r="K11" s="5" t="e">
        <f>total_area!G13-I11</f>
        <v>#REF!</v>
      </c>
      <c r="L11" s="5"/>
      <c r="M11" s="5"/>
      <c r="N11" s="4" t="e">
        <f>K11*100/total_area!G13</f>
        <v>#REF!</v>
      </c>
    </row>
    <row r="12" spans="2:14" x14ac:dyDescent="0.25">
      <c r="B12">
        <v>1173035</v>
      </c>
      <c r="C12">
        <v>1055731500</v>
      </c>
      <c r="D12">
        <v>1055.7315000000001</v>
      </c>
      <c r="I12" s="5">
        <v>13774.0761</v>
      </c>
      <c r="J12" s="5"/>
      <c r="K12" s="5">
        <f>total_area!G14-I12</f>
        <v>-406.07610000000022</v>
      </c>
      <c r="L12" s="5"/>
      <c r="M12" s="5"/>
      <c r="N12" s="4">
        <f>K12*100/total_area!G14</f>
        <v>-3.0376728007181346</v>
      </c>
    </row>
    <row r="13" spans="2:14" x14ac:dyDescent="0.25">
      <c r="B13">
        <v>1246142</v>
      </c>
      <c r="C13">
        <v>1121527800</v>
      </c>
      <c r="D13">
        <v>1121.5278000000001</v>
      </c>
      <c r="I13" s="5" t="s">
        <v>21</v>
      </c>
      <c r="J13" s="5"/>
      <c r="K13" s="5">
        <v>4329</v>
      </c>
      <c r="L13" s="5"/>
      <c r="M13" s="5"/>
      <c r="N13" s="4">
        <f>K13*100/total_area!G15</f>
        <v>33.68347338935574</v>
      </c>
    </row>
    <row r="14" spans="2:14" x14ac:dyDescent="0.25">
      <c r="B14">
        <v>131184</v>
      </c>
      <c r="C14">
        <v>118065600</v>
      </c>
      <c r="D14">
        <v>118.0656</v>
      </c>
      <c r="I14" s="5" t="s">
        <v>21</v>
      </c>
      <c r="J14" s="5"/>
      <c r="K14" s="5">
        <v>337.86</v>
      </c>
      <c r="L14" s="5"/>
      <c r="M14" s="5"/>
      <c r="N14" s="4">
        <f>K14*100/total_area!G16</f>
        <v>0.59749584409153611</v>
      </c>
    </row>
    <row r="15" spans="2:14" x14ac:dyDescent="0.25">
      <c r="B15">
        <v>490956</v>
      </c>
      <c r="C15">
        <v>441860400</v>
      </c>
      <c r="D15">
        <v>441.86040000000003</v>
      </c>
      <c r="I15" s="5">
        <v>17253</v>
      </c>
      <c r="J15" s="5">
        <v>17368</v>
      </c>
      <c r="K15" s="5">
        <f>total_area!G17-I15</f>
        <v>6544</v>
      </c>
      <c r="L15" s="5"/>
      <c r="M15" s="5"/>
      <c r="N15" s="4">
        <f>K15*100/total_area!G17</f>
        <v>27.499264613186536</v>
      </c>
    </row>
    <row r="16" spans="2:14" x14ac:dyDescent="0.25">
      <c r="B16">
        <v>1090784</v>
      </c>
      <c r="C16">
        <v>981705600</v>
      </c>
      <c r="D16">
        <v>981.7056</v>
      </c>
      <c r="I16" s="5">
        <v>16447</v>
      </c>
      <c r="J16" s="5">
        <v>19662</v>
      </c>
      <c r="K16" s="5">
        <f>total_area!G18-I16</f>
        <v>-15612</v>
      </c>
      <c r="L16" s="5"/>
      <c r="M16" s="5"/>
      <c r="N16" s="4">
        <f>K16*100/total_area!G18</f>
        <v>-1869.7005988023952</v>
      </c>
    </row>
    <row r="17" spans="2:21" x14ac:dyDescent="0.25">
      <c r="B17">
        <v>329249</v>
      </c>
      <c r="C17">
        <v>296324100</v>
      </c>
      <c r="D17">
        <v>296.32409999999999</v>
      </c>
      <c r="I17" s="5">
        <v>331</v>
      </c>
      <c r="J17" s="5">
        <v>1714.7</v>
      </c>
      <c r="K17" s="5">
        <f>total_area!G19-I17</f>
        <v>3130</v>
      </c>
      <c r="L17" s="5"/>
      <c r="M17" s="5"/>
      <c r="N17" s="4">
        <f>K17*100/total_area!G19</f>
        <v>90.436290089569482</v>
      </c>
    </row>
    <row r="18" spans="2:21" x14ac:dyDescent="0.25">
      <c r="B18">
        <v>979804</v>
      </c>
      <c r="C18">
        <v>881823600</v>
      </c>
      <c r="D18">
        <v>881.82360000000006</v>
      </c>
      <c r="I18" s="5">
        <v>322</v>
      </c>
      <c r="J18" s="5">
        <v>963</v>
      </c>
      <c r="K18" s="5">
        <f>total_area!G20-I18</f>
        <v>1071</v>
      </c>
      <c r="L18" s="5"/>
      <c r="M18" s="5"/>
      <c r="N18" s="4">
        <f>K18*100/total_area!G20</f>
        <v>76.884422110552762</v>
      </c>
    </row>
    <row r="19" spans="2:21" x14ac:dyDescent="0.25">
      <c r="B19">
        <v>95510</v>
      </c>
      <c r="C19">
        <v>85959000</v>
      </c>
      <c r="D19">
        <v>85.959000000000003</v>
      </c>
    </row>
    <row r="20" spans="2:21" x14ac:dyDescent="0.25">
      <c r="B20">
        <v>142896</v>
      </c>
      <c r="C20">
        <v>128606400</v>
      </c>
      <c r="D20">
        <v>128.60640000000001</v>
      </c>
    </row>
    <row r="21" spans="2:21" x14ac:dyDescent="0.25">
      <c r="B21">
        <v>57046</v>
      </c>
      <c r="C21">
        <v>51341400</v>
      </c>
      <c r="D21">
        <v>51.3414</v>
      </c>
    </row>
    <row r="22" spans="2:21" x14ac:dyDescent="0.25">
      <c r="B22">
        <v>46094</v>
      </c>
      <c r="C22">
        <v>41484600</v>
      </c>
      <c r="D22">
        <v>41.4846</v>
      </c>
    </row>
    <row r="23" spans="2:21" x14ac:dyDescent="0.25">
      <c r="B23">
        <v>29220</v>
      </c>
      <c r="C23">
        <v>26298000</v>
      </c>
      <c r="D23">
        <v>26.297999999999998</v>
      </c>
    </row>
    <row r="24" spans="2:21" x14ac:dyDescent="0.25">
      <c r="B24">
        <v>27720</v>
      </c>
      <c r="C24">
        <v>24948000</v>
      </c>
      <c r="D24">
        <v>24.948</v>
      </c>
    </row>
    <row r="25" spans="2:21" x14ac:dyDescent="0.25">
      <c r="B25">
        <v>6903111</v>
      </c>
      <c r="C25">
        <v>6212799900</v>
      </c>
      <c r="D25">
        <v>6212.7999</v>
      </c>
    </row>
    <row r="27" spans="2:21" x14ac:dyDescent="0.25">
      <c r="B27">
        <v>23</v>
      </c>
      <c r="C27" s="26" t="s">
        <v>34</v>
      </c>
      <c r="D27" s="14" t="s">
        <v>63</v>
      </c>
      <c r="E27" s="38" t="s">
        <v>146</v>
      </c>
      <c r="F27" s="38" t="s">
        <v>166</v>
      </c>
      <c r="G27" s="30">
        <v>385443</v>
      </c>
      <c r="H27" s="15">
        <v>91885</v>
      </c>
      <c r="I27" s="13">
        <f t="shared" ref="I27" si="0">H27*100/G27</f>
        <v>23.838803662279506</v>
      </c>
      <c r="J27" s="10"/>
      <c r="K27" s="15">
        <f>K28+K29</f>
        <v>176624</v>
      </c>
      <c r="L27" s="15">
        <f>L28+L29</f>
        <v>84739</v>
      </c>
      <c r="M27" s="5">
        <f>K27-L27</f>
        <v>91885</v>
      </c>
      <c r="N27" s="5">
        <v>91885</v>
      </c>
      <c r="O27" s="10"/>
      <c r="P27" s="4"/>
      <c r="Q27" s="2"/>
      <c r="R27" s="16"/>
      <c r="S27" s="2"/>
      <c r="T27" s="5"/>
      <c r="U27" s="37"/>
    </row>
    <row r="28" spans="2:21" x14ac:dyDescent="0.25">
      <c r="C28" s="12"/>
      <c r="D28" s="14" t="s">
        <v>57</v>
      </c>
      <c r="E28" s="38"/>
      <c r="F28" s="38"/>
      <c r="G28" s="5"/>
      <c r="H28" s="5">
        <v>28373</v>
      </c>
      <c r="I28" s="10"/>
      <c r="J28" s="10"/>
      <c r="K28" s="15">
        <v>81090</v>
      </c>
      <c r="L28" s="15">
        <v>52717</v>
      </c>
      <c r="M28" s="5">
        <f t="shared" ref="M28:M29" si="1">K28-L28</f>
        <v>28373</v>
      </c>
      <c r="N28" s="5">
        <v>28373</v>
      </c>
      <c r="O28" s="10"/>
      <c r="P28" s="4"/>
      <c r="Q28" s="5">
        <v>21746230</v>
      </c>
      <c r="R28" s="5">
        <v>15237975</v>
      </c>
      <c r="S28" s="5">
        <f>Q28-R28</f>
        <v>6508255</v>
      </c>
      <c r="T28" s="5">
        <f>S28*8100</f>
        <v>52716865500</v>
      </c>
      <c r="U28" s="37">
        <f t="shared" ref="U28:U29" si="2">T28/1000000</f>
        <v>52716.8655</v>
      </c>
    </row>
    <row r="29" spans="2:21" x14ac:dyDescent="0.25">
      <c r="C29" s="12"/>
      <c r="D29" s="14" t="s">
        <v>56</v>
      </c>
      <c r="E29" s="38"/>
      <c r="F29" s="38"/>
      <c r="G29" s="5"/>
      <c r="H29" s="5">
        <v>63512</v>
      </c>
      <c r="I29" s="10"/>
      <c r="J29" s="10"/>
      <c r="K29" s="15">
        <v>95534</v>
      </c>
      <c r="L29" s="15">
        <v>32022</v>
      </c>
      <c r="M29" s="5">
        <f t="shared" si="1"/>
        <v>63512</v>
      </c>
      <c r="N29" s="5">
        <v>63512</v>
      </c>
      <c r="O29" s="10"/>
      <c r="P29" s="4"/>
      <c r="Q29" s="5">
        <v>29417724</v>
      </c>
      <c r="R29" s="5">
        <v>25464424</v>
      </c>
      <c r="S29" s="5">
        <f>Q29-R29</f>
        <v>3953300</v>
      </c>
      <c r="T29" s="5">
        <f>S29*8100</f>
        <v>32021730000</v>
      </c>
      <c r="U29" s="37">
        <f t="shared" si="2"/>
        <v>32021.73</v>
      </c>
    </row>
    <row r="32" spans="2:21" x14ac:dyDescent="0.25">
      <c r="D32" s="44" t="s">
        <v>233</v>
      </c>
      <c r="E32" s="44" t="s">
        <v>234</v>
      </c>
      <c r="G32" s="44" t="s">
        <v>233</v>
      </c>
      <c r="H32" s="44" t="s">
        <v>234</v>
      </c>
    </row>
    <row r="33" spans="4:8" x14ac:dyDescent="0.25">
      <c r="D33" s="44" t="s">
        <v>235</v>
      </c>
      <c r="E33" s="44">
        <v>62</v>
      </c>
      <c r="G33" s="44" t="s">
        <v>235</v>
      </c>
      <c r="H33" s="44">
        <v>60</v>
      </c>
    </row>
    <row r="34" spans="4:8" x14ac:dyDescent="0.25">
      <c r="D34" s="44" t="s">
        <v>236</v>
      </c>
      <c r="E34" s="45">
        <v>1340410</v>
      </c>
      <c r="G34" s="44" t="s">
        <v>236</v>
      </c>
      <c r="H34" s="45">
        <v>1325570</v>
      </c>
    </row>
    <row r="35" spans="4:8" x14ac:dyDescent="0.25">
      <c r="D35" s="44" t="s">
        <v>237</v>
      </c>
      <c r="E35" s="44">
        <v>21619.5</v>
      </c>
      <c r="G35" s="44" t="s">
        <v>237</v>
      </c>
      <c r="H35" s="44">
        <v>22092.799999999999</v>
      </c>
    </row>
    <row r="36" spans="4:8" x14ac:dyDescent="0.25">
      <c r="D36" s="44" t="s">
        <v>238</v>
      </c>
      <c r="E36" s="44">
        <v>7440</v>
      </c>
      <c r="G36" s="44" t="s">
        <v>238</v>
      </c>
      <c r="H36" s="44">
        <v>7440</v>
      </c>
    </row>
    <row r="37" spans="4:8" ht="30" x14ac:dyDescent="0.25">
      <c r="D37" s="44" t="s">
        <v>239</v>
      </c>
      <c r="E37" s="44">
        <v>53078.8</v>
      </c>
      <c r="G37" s="44" t="s">
        <v>239</v>
      </c>
      <c r="H37" s="44">
        <v>53884.2</v>
      </c>
    </row>
    <row r="38" spans="4:8" ht="30" x14ac:dyDescent="0.25">
      <c r="D38" s="44" t="s">
        <v>240</v>
      </c>
      <c r="E38" s="44">
        <v>53512.1</v>
      </c>
      <c r="G38" s="44" t="s">
        <v>240</v>
      </c>
      <c r="H38" s="44">
        <v>54338.9</v>
      </c>
    </row>
    <row r="39" spans="4:8" ht="30" x14ac:dyDescent="0.25">
      <c r="D39" s="44" t="s">
        <v>241</v>
      </c>
      <c r="E39" s="44">
        <v>298</v>
      </c>
      <c r="G39" s="44" t="s">
        <v>241</v>
      </c>
      <c r="H39" s="44">
        <v>298</v>
      </c>
    </row>
    <row r="40" spans="4:8" ht="30" x14ac:dyDescent="0.25">
      <c r="D40" s="44" t="s">
        <v>242</v>
      </c>
      <c r="E40" s="44">
        <v>385443</v>
      </c>
      <c r="G40" s="44" t="s">
        <v>242</v>
      </c>
      <c r="H40" s="44">
        <v>385443</v>
      </c>
    </row>
    <row r="41" spans="4:8" x14ac:dyDescent="0.25">
      <c r="D41" s="44" t="s">
        <v>243</v>
      </c>
      <c r="E41" s="44">
        <v>385145</v>
      </c>
      <c r="G41" s="44" t="s">
        <v>243</v>
      </c>
      <c r="H41" s="44">
        <v>385145</v>
      </c>
    </row>
    <row r="42" spans="4:8" x14ac:dyDescent="0.25">
      <c r="D42" s="44" t="s">
        <v>244</v>
      </c>
      <c r="E42" s="44">
        <v>298</v>
      </c>
      <c r="G42" s="44" t="s">
        <v>244</v>
      </c>
      <c r="H42" s="44">
        <v>298</v>
      </c>
    </row>
    <row r="43" spans="4:8" x14ac:dyDescent="0.25">
      <c r="D43" s="44" t="s">
        <v>245</v>
      </c>
      <c r="E43" s="44">
        <v>2448</v>
      </c>
      <c r="G43" s="44" t="s">
        <v>245</v>
      </c>
      <c r="H43" s="44">
        <v>298</v>
      </c>
    </row>
    <row r="44" spans="4:8" x14ac:dyDescent="0.25">
      <c r="D44" s="44" t="s">
        <v>246</v>
      </c>
      <c r="E44" s="44">
        <v>60</v>
      </c>
      <c r="G44" s="44" t="s">
        <v>246</v>
      </c>
      <c r="H44" s="44">
        <v>60</v>
      </c>
    </row>
    <row r="45" spans="4:8" x14ac:dyDescent="0.25">
      <c r="D45" s="44" t="s">
        <v>247</v>
      </c>
      <c r="E45" s="44">
        <v>2448</v>
      </c>
      <c r="G45" s="44" t="s">
        <v>247</v>
      </c>
      <c r="H45" s="44">
        <v>2347.5</v>
      </c>
    </row>
    <row r="46" spans="4:8" x14ac:dyDescent="0.25">
      <c r="D46" s="44" t="s">
        <v>248</v>
      </c>
      <c r="E46" s="44">
        <v>17600</v>
      </c>
      <c r="G46" s="44" t="s">
        <v>248</v>
      </c>
      <c r="H46" s="44">
        <v>18440</v>
      </c>
    </row>
    <row r="47" spans="4:8" x14ac:dyDescent="0.25">
      <c r="D47" s="44" t="s">
        <v>249</v>
      </c>
      <c r="E47" s="44">
        <v>15152</v>
      </c>
      <c r="G47" s="44" t="s">
        <v>249</v>
      </c>
      <c r="H47" s="44">
        <v>16092.5</v>
      </c>
    </row>
    <row r="48" spans="4:8" ht="45" x14ac:dyDescent="0.25">
      <c r="D48" s="44" t="s">
        <v>250</v>
      </c>
      <c r="E48" s="44">
        <v>0</v>
      </c>
      <c r="G48" s="44" t="s">
        <v>250</v>
      </c>
      <c r="H48" s="4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33318-CFCA-4F0C-8DC9-B73E87B0ED39}">
  <dimension ref="B4:D20"/>
  <sheetViews>
    <sheetView zoomScale="140" zoomScaleNormal="140" workbookViewId="0">
      <selection activeCell="D20" sqref="D20"/>
    </sheetView>
  </sheetViews>
  <sheetFormatPr defaultRowHeight="15" x14ac:dyDescent="0.25"/>
  <cols>
    <col min="3" max="3" width="16" customWidth="1"/>
    <col min="4" max="4" width="13.5703125" customWidth="1"/>
  </cols>
  <sheetData>
    <row r="4" spans="2:4" x14ac:dyDescent="0.25">
      <c r="B4" s="8" t="s">
        <v>0</v>
      </c>
      <c r="C4" s="8" t="s">
        <v>1</v>
      </c>
      <c r="D4" s="8" t="s">
        <v>46</v>
      </c>
    </row>
    <row r="5" spans="2:4" x14ac:dyDescent="0.25">
      <c r="B5">
        <v>1</v>
      </c>
      <c r="C5" s="2" t="s">
        <v>47</v>
      </c>
      <c r="D5" s="3">
        <v>84429.419999999896</v>
      </c>
    </row>
    <row r="6" spans="2:4" x14ac:dyDescent="0.25">
      <c r="B6">
        <v>2</v>
      </c>
      <c r="C6" s="2" t="s">
        <v>48</v>
      </c>
      <c r="D6" s="3">
        <v>80174.169999999896</v>
      </c>
    </row>
    <row r="7" spans="2:4" x14ac:dyDescent="0.25">
      <c r="B7">
        <v>3</v>
      </c>
      <c r="C7" s="2" t="s">
        <v>49</v>
      </c>
      <c r="D7" s="3">
        <v>51124.889999999898</v>
      </c>
    </row>
    <row r="8" spans="2:4" x14ac:dyDescent="0.25">
      <c r="B8">
        <v>4</v>
      </c>
      <c r="C8" s="2" t="s">
        <v>25</v>
      </c>
      <c r="D8" s="3">
        <v>39465.660000000003</v>
      </c>
    </row>
    <row r="9" spans="2:4" x14ac:dyDescent="0.25">
      <c r="B9">
        <v>5</v>
      </c>
      <c r="C9" s="2" t="s">
        <v>50</v>
      </c>
      <c r="D9" s="3">
        <v>34553.93</v>
      </c>
    </row>
    <row r="10" spans="2:4" x14ac:dyDescent="0.25">
      <c r="B10">
        <v>6</v>
      </c>
      <c r="C10" s="2" t="s">
        <v>22</v>
      </c>
      <c r="D10" s="3">
        <v>28671.6699999999</v>
      </c>
    </row>
    <row r="11" spans="2:4" x14ac:dyDescent="0.25">
      <c r="B11">
        <v>7</v>
      </c>
      <c r="C11" s="2" t="s">
        <v>11</v>
      </c>
      <c r="D11" s="3">
        <v>28344.799999999901</v>
      </c>
    </row>
    <row r="12" spans="2:4" x14ac:dyDescent="0.25">
      <c r="B12">
        <v>8</v>
      </c>
      <c r="C12" s="2" t="s">
        <v>51</v>
      </c>
      <c r="D12" s="3">
        <v>22522.619999999901</v>
      </c>
    </row>
    <row r="13" spans="2:4" x14ac:dyDescent="0.25">
      <c r="B13">
        <v>9</v>
      </c>
      <c r="C13" s="2" t="s">
        <v>41</v>
      </c>
      <c r="D13" s="3">
        <v>21059.68</v>
      </c>
    </row>
    <row r="14" spans="2:4" x14ac:dyDescent="0.25">
      <c r="B14">
        <v>10</v>
      </c>
      <c r="C14" s="2" t="s">
        <v>57</v>
      </c>
      <c r="D14" s="3">
        <v>19735.02</v>
      </c>
    </row>
    <row r="15" spans="2:4" x14ac:dyDescent="0.25">
      <c r="B15">
        <v>11</v>
      </c>
      <c r="C15" s="2" t="s">
        <v>52</v>
      </c>
      <c r="D15" s="3">
        <v>18295.22</v>
      </c>
    </row>
    <row r="16" spans="2:4" x14ac:dyDescent="0.25">
      <c r="B16">
        <v>12</v>
      </c>
      <c r="C16" s="2" t="s">
        <v>56</v>
      </c>
      <c r="D16" s="3">
        <v>16993.029999999901</v>
      </c>
    </row>
    <row r="17" spans="2:4" x14ac:dyDescent="0.25">
      <c r="B17">
        <v>13</v>
      </c>
      <c r="C17" s="2" t="s">
        <v>53</v>
      </c>
      <c r="D17" s="3">
        <v>13427.469999999899</v>
      </c>
    </row>
    <row r="18" spans="2:4" x14ac:dyDescent="0.25">
      <c r="B18">
        <v>14</v>
      </c>
      <c r="C18" s="2" t="s">
        <v>54</v>
      </c>
      <c r="D18" s="3">
        <v>12763.6599999999</v>
      </c>
    </row>
    <row r="19" spans="2:4" x14ac:dyDescent="0.25">
      <c r="B19">
        <v>15</v>
      </c>
      <c r="C19" s="2" t="s">
        <v>55</v>
      </c>
      <c r="D19" s="3">
        <v>12363.02</v>
      </c>
    </row>
    <row r="20" spans="2:4" x14ac:dyDescent="0.25">
      <c r="B20">
        <v>16</v>
      </c>
      <c r="C20" s="2" t="s">
        <v>39</v>
      </c>
      <c r="D20" s="3">
        <v>12250.54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total_area</vt:lpstr>
      <vt:lpstr>Coastal_Area</vt:lpstr>
      <vt:lpstr>histo</vt:lpstr>
      <vt:lpstr>old_version</vt:lpstr>
      <vt:lpstr>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Constantinescu</dc:creator>
  <cp:lastModifiedBy>Stefan Constantinescu</cp:lastModifiedBy>
  <dcterms:created xsi:type="dcterms:W3CDTF">2022-01-24T14:18:16Z</dcterms:created>
  <dcterms:modified xsi:type="dcterms:W3CDTF">2024-02-06T06:05:35Z</dcterms:modified>
</cp:coreProperties>
</file>