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ltas\1_sinteza_delte\finale\"/>
    </mc:Choice>
  </mc:AlternateContent>
  <xr:revisionPtr revIDLastSave="0" documentId="13_ncr:1_{95843DAB-40CF-49EF-9AA1-430FCC8BEA4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tatistics" sheetId="1" r:id="rId1"/>
  </sheets>
  <definedNames>
    <definedName name="_xlnm._FilterDatabase" localSheetId="0" hidden="1">statistics!$A$1:$R$275</definedName>
    <definedName name="_xlnm.Criteria" localSheetId="0">statistics!#REF!</definedName>
  </definedNames>
  <calcPr calcId="181029"/>
</workbook>
</file>

<file path=xl/calcChain.xml><?xml version="1.0" encoding="utf-8"?>
<calcChain xmlns="http://schemas.openxmlformats.org/spreadsheetml/2006/main">
  <c r="T268" i="1" l="1"/>
  <c r="T176" i="1"/>
  <c r="T197" i="1"/>
  <c r="T220" i="1"/>
  <c r="T159" i="1"/>
  <c r="T131" i="1"/>
  <c r="T177" i="1"/>
  <c r="T99" i="1"/>
  <c r="T198" i="1"/>
  <c r="T126" i="1"/>
  <c r="T19" i="1"/>
  <c r="T181" i="1"/>
  <c r="T148" i="1"/>
  <c r="T215" i="1"/>
  <c r="T214" i="1"/>
  <c r="T189" i="1"/>
  <c r="T154" i="1"/>
  <c r="T209" i="1"/>
  <c r="T21" i="1"/>
  <c r="T234" i="1"/>
  <c r="T65" i="1"/>
  <c r="T143" i="1"/>
  <c r="T182" i="1"/>
  <c r="T152" i="1"/>
  <c r="T16" i="1"/>
  <c r="T55" i="1"/>
  <c r="T187" i="1"/>
  <c r="T57" i="1"/>
  <c r="T167" i="1"/>
  <c r="T27" i="1"/>
  <c r="T263" i="1"/>
  <c r="T193" i="1"/>
  <c r="T237" i="1"/>
  <c r="T28" i="1"/>
  <c r="T113" i="1"/>
  <c r="T227" i="1"/>
  <c r="T17" i="1"/>
  <c r="T48" i="1"/>
  <c r="T7" i="1"/>
  <c r="T33" i="1"/>
  <c r="T174" i="1"/>
  <c r="T35" i="1"/>
  <c r="T58" i="1"/>
  <c r="T51" i="1"/>
  <c r="T13" i="1"/>
  <c r="T15" i="1"/>
  <c r="T213" i="1"/>
  <c r="T64" i="1"/>
  <c r="T144" i="1"/>
  <c r="T160" i="1"/>
  <c r="T190" i="1"/>
  <c r="T245" i="1"/>
  <c r="T134" i="1"/>
  <c r="T62" i="1"/>
  <c r="T169" i="1"/>
  <c r="T188" i="1"/>
  <c r="T153" i="1"/>
  <c r="T265" i="1"/>
  <c r="T230" i="1"/>
  <c r="T30" i="1"/>
  <c r="T236" i="1"/>
  <c r="T228" i="1"/>
  <c r="T42" i="1"/>
  <c r="T175" i="1"/>
  <c r="S268" i="1"/>
  <c r="S202" i="1"/>
  <c r="T202" i="1" s="1"/>
  <c r="S97" i="1"/>
  <c r="T97" i="1" s="1"/>
  <c r="S176" i="1"/>
  <c r="S107" i="1"/>
  <c r="S197" i="1"/>
  <c r="S50" i="1"/>
  <c r="T50" i="1" s="1"/>
  <c r="S54" i="1"/>
  <c r="T54" i="1" s="1"/>
  <c r="S264" i="1"/>
  <c r="T264" i="1" s="1"/>
  <c r="S106" i="1"/>
  <c r="T106" i="1" s="1"/>
  <c r="S110" i="1"/>
  <c r="T110" i="1" s="1"/>
  <c r="S150" i="1"/>
  <c r="T150" i="1" s="1"/>
  <c r="S204" i="1"/>
  <c r="T204" i="1" s="1"/>
  <c r="S220" i="1"/>
  <c r="S127" i="1"/>
  <c r="T127" i="1" s="1"/>
  <c r="S114" i="1"/>
  <c r="T114" i="1" s="1"/>
  <c r="S159" i="1"/>
  <c r="S131" i="1"/>
  <c r="S18" i="1"/>
  <c r="T18" i="1" s="1"/>
  <c r="S161" i="1"/>
  <c r="T161" i="1" s="1"/>
  <c r="S98" i="1"/>
  <c r="T98" i="1" s="1"/>
  <c r="S225" i="1"/>
  <c r="T225" i="1" s="1"/>
  <c r="S63" i="1"/>
  <c r="T63" i="1" s="1"/>
  <c r="S271" i="1"/>
  <c r="T271" i="1" s="1"/>
  <c r="S240" i="1"/>
  <c r="T240" i="1" s="1"/>
  <c r="S177" i="1"/>
  <c r="S5" i="1"/>
  <c r="T5" i="1" s="1"/>
  <c r="S218" i="1"/>
  <c r="T218" i="1" s="1"/>
  <c r="S99" i="1"/>
  <c r="S198" i="1"/>
  <c r="S203" i="1"/>
  <c r="T203" i="1" s="1"/>
  <c r="S123" i="1"/>
  <c r="T123" i="1" s="1"/>
  <c r="S162" i="1"/>
  <c r="T162" i="1" s="1"/>
  <c r="S104" i="1"/>
  <c r="T104" i="1" s="1"/>
  <c r="S217" i="1"/>
  <c r="T217" i="1" s="1"/>
  <c r="S119" i="1"/>
  <c r="T119" i="1" s="1"/>
  <c r="S59" i="1"/>
  <c r="T59" i="1" s="1"/>
  <c r="S126" i="1"/>
  <c r="S180" i="1"/>
  <c r="T180" i="1" s="1"/>
  <c r="S178" i="1"/>
  <c r="T178" i="1" s="1"/>
  <c r="S19" i="1"/>
  <c r="S181" i="1"/>
  <c r="S259" i="1"/>
  <c r="T259" i="1" s="1"/>
  <c r="S9" i="1"/>
  <c r="T9" i="1" s="1"/>
  <c r="S229" i="1"/>
  <c r="T229" i="1" s="1"/>
  <c r="S20" i="1"/>
  <c r="T20" i="1" s="1"/>
  <c r="S192" i="1"/>
  <c r="T192" i="1" s="1"/>
  <c r="S163" i="1"/>
  <c r="T163" i="1" s="1"/>
  <c r="S172" i="1"/>
  <c r="T172" i="1" s="1"/>
  <c r="S148" i="1"/>
  <c r="S116" i="1"/>
  <c r="T116" i="1" s="1"/>
  <c r="S244" i="1"/>
  <c r="T244" i="1" s="1"/>
  <c r="S215" i="1"/>
  <c r="S214" i="1"/>
  <c r="S47" i="1"/>
  <c r="T47" i="1" s="1"/>
  <c r="S118" i="1"/>
  <c r="T118" i="1" s="1"/>
  <c r="S156" i="1"/>
  <c r="T156" i="1" s="1"/>
  <c r="S267" i="1"/>
  <c r="T267" i="1" s="1"/>
  <c r="S205" i="1"/>
  <c r="T205" i="1" s="1"/>
  <c r="S129" i="1"/>
  <c r="T129" i="1" s="1"/>
  <c r="S8" i="1"/>
  <c r="T8" i="1" s="1"/>
  <c r="S189" i="1"/>
  <c r="S128" i="1"/>
  <c r="T128" i="1" s="1"/>
  <c r="S211" i="1"/>
  <c r="T211" i="1" s="1"/>
  <c r="S154" i="1"/>
  <c r="S209" i="1"/>
  <c r="S194" i="1"/>
  <c r="T194" i="1" s="1"/>
  <c r="S115" i="1"/>
  <c r="T115" i="1" s="1"/>
  <c r="S108" i="1"/>
  <c r="T108" i="1" s="1"/>
  <c r="S171" i="1"/>
  <c r="T171" i="1" s="1"/>
  <c r="S132" i="1"/>
  <c r="T132" i="1" s="1"/>
  <c r="S139" i="1"/>
  <c r="T139" i="1" s="1"/>
  <c r="S274" i="1"/>
  <c r="T274" i="1" s="1"/>
  <c r="S21" i="1"/>
  <c r="S191" i="1"/>
  <c r="T191" i="1" s="1"/>
  <c r="S216" i="1"/>
  <c r="T216" i="1" s="1"/>
  <c r="S234" i="1"/>
  <c r="S65" i="1"/>
  <c r="S262" i="1"/>
  <c r="T262" i="1" s="1"/>
  <c r="S53" i="1"/>
  <c r="T53" i="1" s="1"/>
  <c r="S258" i="1"/>
  <c r="T258" i="1" s="1"/>
  <c r="S56" i="1"/>
  <c r="T56" i="1" s="1"/>
  <c r="S184" i="1"/>
  <c r="T184" i="1" s="1"/>
  <c r="S157" i="1"/>
  <c r="T157" i="1" s="1"/>
  <c r="S149" i="1"/>
  <c r="T149" i="1" s="1"/>
  <c r="S143" i="1"/>
  <c r="S22" i="1"/>
  <c r="T22" i="1" s="1"/>
  <c r="S23" i="1"/>
  <c r="S24" i="1"/>
  <c r="T24" i="1" s="1"/>
  <c r="S182" i="1"/>
  <c r="S152" i="1"/>
  <c r="S158" i="1"/>
  <c r="T158" i="1" s="1"/>
  <c r="S49" i="1"/>
  <c r="T49" i="1" s="1"/>
  <c r="S100" i="1"/>
  <c r="T100" i="1" s="1"/>
  <c r="S272" i="1"/>
  <c r="T272" i="1" s="1"/>
  <c r="S206" i="1"/>
  <c r="T206" i="1" s="1"/>
  <c r="S16" i="1"/>
  <c r="S109" i="1"/>
  <c r="T109" i="1" s="1"/>
  <c r="S55" i="1"/>
  <c r="S26" i="1"/>
  <c r="T26" i="1" s="1"/>
  <c r="S111" i="1"/>
  <c r="T111" i="1" s="1"/>
  <c r="S187" i="1"/>
  <c r="S57" i="1"/>
  <c r="S112" i="1"/>
  <c r="T112" i="1" s="1"/>
  <c r="S210" i="1"/>
  <c r="T210" i="1" s="1"/>
  <c r="S222" i="1"/>
  <c r="T222" i="1" s="1"/>
  <c r="S125" i="1"/>
  <c r="T125" i="1" s="1"/>
  <c r="S196" i="1"/>
  <c r="T196" i="1" s="1"/>
  <c r="S167" i="1"/>
  <c r="S207" i="1"/>
  <c r="T207" i="1" s="1"/>
  <c r="S27" i="1"/>
  <c r="S223" i="1"/>
  <c r="T223" i="1" s="1"/>
  <c r="S44" i="1"/>
  <c r="T44" i="1" s="1"/>
  <c r="S263" i="1"/>
  <c r="S193" i="1"/>
  <c r="S261" i="1"/>
  <c r="T261" i="1" s="1"/>
  <c r="S270" i="1"/>
  <c r="T270" i="1" s="1"/>
  <c r="S6" i="1"/>
  <c r="T6" i="1" s="1"/>
  <c r="S146" i="1"/>
  <c r="T146" i="1" s="1"/>
  <c r="S164" i="1"/>
  <c r="T164" i="1" s="1"/>
  <c r="S237" i="1"/>
  <c r="S43" i="1"/>
  <c r="T43" i="1" s="1"/>
  <c r="S28" i="1"/>
  <c r="S242" i="1"/>
  <c r="S117" i="1"/>
  <c r="T117" i="1" s="1"/>
  <c r="S133" i="1"/>
  <c r="T133" i="1" s="1"/>
  <c r="S113" i="1"/>
  <c r="S227" i="1"/>
  <c r="S147" i="1"/>
  <c r="T147" i="1" s="1"/>
  <c r="S142" i="1"/>
  <c r="T142" i="1" s="1"/>
  <c r="S199" i="1"/>
  <c r="T199" i="1" s="1"/>
  <c r="S145" i="1"/>
  <c r="T145" i="1" s="1"/>
  <c r="S122" i="1"/>
  <c r="T122" i="1" s="1"/>
  <c r="S17" i="1"/>
  <c r="S10" i="1"/>
  <c r="T10" i="1" s="1"/>
  <c r="S48" i="1"/>
  <c r="S137" i="1"/>
  <c r="T137" i="1" s="1"/>
  <c r="S173" i="1"/>
  <c r="T173" i="1" s="1"/>
  <c r="S7" i="1"/>
  <c r="S33" i="1"/>
  <c r="S34" i="1"/>
  <c r="T34" i="1" s="1"/>
  <c r="S105" i="1"/>
  <c r="T105" i="1" s="1"/>
  <c r="S130" i="1"/>
  <c r="T130" i="1" s="1"/>
  <c r="S233" i="1"/>
  <c r="T233" i="1" s="1"/>
  <c r="S168" i="1"/>
  <c r="T168" i="1" s="1"/>
  <c r="S174" i="1"/>
  <c r="S179" i="1"/>
  <c r="T179" i="1" s="1"/>
  <c r="S35" i="1"/>
  <c r="S273" i="1"/>
  <c r="T273" i="1" s="1"/>
  <c r="S200" i="1"/>
  <c r="T200" i="1" s="1"/>
  <c r="S58" i="1"/>
  <c r="S51" i="1"/>
  <c r="S235" i="1"/>
  <c r="T235" i="1" s="1"/>
  <c r="S36" i="1"/>
  <c r="T36" i="1" s="1"/>
  <c r="S136" i="1"/>
  <c r="T136" i="1" s="1"/>
  <c r="S37" i="1"/>
  <c r="T37" i="1" s="1"/>
  <c r="S46" i="1"/>
  <c r="T46" i="1" s="1"/>
  <c r="S13" i="1"/>
  <c r="S14" i="1"/>
  <c r="T14" i="1" s="1"/>
  <c r="S15" i="1"/>
  <c r="S183" i="1"/>
  <c r="T183" i="1" s="1"/>
  <c r="S121" i="1"/>
  <c r="T121" i="1" s="1"/>
  <c r="S213" i="1"/>
  <c r="S64" i="1"/>
  <c r="S238" i="1"/>
  <c r="T238" i="1" s="1"/>
  <c r="S260" i="1"/>
  <c r="T260" i="1" s="1"/>
  <c r="S4" i="1"/>
  <c r="T4" i="1" s="1"/>
  <c r="S185" i="1"/>
  <c r="T185" i="1" s="1"/>
  <c r="S52" i="1"/>
  <c r="T52" i="1" s="1"/>
  <c r="S144" i="1"/>
  <c r="S29" i="1"/>
  <c r="T29" i="1" s="1"/>
  <c r="S160" i="1"/>
  <c r="S170" i="1"/>
  <c r="T170" i="1" s="1"/>
  <c r="S140" i="1"/>
  <c r="T140" i="1" s="1"/>
  <c r="S190" i="1"/>
  <c r="S245" i="1"/>
  <c r="S141" i="1"/>
  <c r="T141" i="1" s="1"/>
  <c r="S60" i="1"/>
  <c r="T60" i="1" s="1"/>
  <c r="S151" i="1"/>
  <c r="T151" i="1" s="1"/>
  <c r="S61" i="1"/>
  <c r="T61" i="1" s="1"/>
  <c r="S124" i="1"/>
  <c r="T124" i="1" s="1"/>
  <c r="S134" i="1"/>
  <c r="S165" i="1"/>
  <c r="T165" i="1" s="1"/>
  <c r="S62" i="1"/>
  <c r="S138" i="1"/>
  <c r="T138" i="1" s="1"/>
  <c r="S266" i="1"/>
  <c r="T266" i="1" s="1"/>
  <c r="S169" i="1"/>
  <c r="S188" i="1"/>
  <c r="S212" i="1"/>
  <c r="T212" i="1" s="1"/>
  <c r="S38" i="1"/>
  <c r="T38" i="1" s="1"/>
  <c r="S208" i="1"/>
  <c r="T208" i="1" s="1"/>
  <c r="S195" i="1"/>
  <c r="T195" i="1" s="1"/>
  <c r="S269" i="1"/>
  <c r="T269" i="1" s="1"/>
  <c r="S153" i="1"/>
  <c r="S224" i="1"/>
  <c r="T224" i="1" s="1"/>
  <c r="S265" i="1"/>
  <c r="S226" i="1"/>
  <c r="T226" i="1" s="1"/>
  <c r="S166" i="1"/>
  <c r="T166" i="1" s="1"/>
  <c r="S230" i="1"/>
  <c r="S30" i="1"/>
  <c r="S31" i="1"/>
  <c r="T31" i="1" s="1"/>
  <c r="S201" i="1"/>
  <c r="T201" i="1" s="1"/>
  <c r="S232" i="1"/>
  <c r="T232" i="1" s="1"/>
  <c r="S241" i="1"/>
  <c r="T241" i="1" s="1"/>
  <c r="S239" i="1"/>
  <c r="T239" i="1" s="1"/>
  <c r="S236" i="1"/>
  <c r="S231" i="1"/>
  <c r="T231" i="1" s="1"/>
  <c r="S228" i="1"/>
  <c r="S120" i="1"/>
  <c r="T120" i="1" s="1"/>
  <c r="S39" i="1"/>
  <c r="T39" i="1" s="1"/>
  <c r="S42" i="1"/>
  <c r="S175" i="1"/>
  <c r="H36" i="1"/>
  <c r="H59" i="1"/>
  <c r="H46" i="1"/>
  <c r="G46" i="1"/>
  <c r="H50" i="1"/>
  <c r="N40" i="1"/>
  <c r="N41" i="1"/>
  <c r="I102" i="1"/>
  <c r="P268" i="1"/>
  <c r="P202" i="1"/>
  <c r="P97" i="1"/>
  <c r="P176" i="1"/>
  <c r="P197" i="1"/>
  <c r="P50" i="1"/>
  <c r="P54" i="1"/>
  <c r="P264" i="1"/>
  <c r="P106" i="1"/>
  <c r="P110" i="1"/>
  <c r="P150" i="1"/>
  <c r="P204" i="1"/>
  <c r="P220" i="1"/>
  <c r="P127" i="1"/>
  <c r="P114" i="1"/>
  <c r="P159" i="1"/>
  <c r="P131" i="1"/>
  <c r="P18" i="1"/>
  <c r="P161" i="1"/>
  <c r="P98" i="1"/>
  <c r="P225" i="1"/>
  <c r="P63" i="1"/>
  <c r="P271" i="1"/>
  <c r="P240" i="1"/>
  <c r="P177" i="1"/>
  <c r="P5" i="1"/>
  <c r="P218" i="1"/>
  <c r="P99" i="1"/>
  <c r="P198" i="1"/>
  <c r="P203" i="1"/>
  <c r="P123" i="1"/>
  <c r="P162" i="1"/>
  <c r="P104" i="1"/>
  <c r="P217" i="1"/>
  <c r="P119" i="1"/>
  <c r="P59" i="1"/>
  <c r="P126" i="1"/>
  <c r="P180" i="1"/>
  <c r="P178" i="1"/>
  <c r="P19" i="1"/>
  <c r="P181" i="1"/>
  <c r="P259" i="1"/>
  <c r="P9" i="1"/>
  <c r="P229" i="1"/>
  <c r="P20" i="1"/>
  <c r="P192" i="1"/>
  <c r="P163" i="1"/>
  <c r="P172" i="1"/>
  <c r="P148" i="1"/>
  <c r="P116" i="1"/>
  <c r="P244" i="1"/>
  <c r="P215" i="1"/>
  <c r="P214" i="1"/>
  <c r="P47" i="1"/>
  <c r="P118" i="1"/>
  <c r="P156" i="1"/>
  <c r="P267" i="1"/>
  <c r="P205" i="1"/>
  <c r="P129" i="1"/>
  <c r="P8" i="1"/>
  <c r="P189" i="1"/>
  <c r="P128" i="1"/>
  <c r="P211" i="1"/>
  <c r="P154" i="1"/>
  <c r="P209" i="1"/>
  <c r="P194" i="1"/>
  <c r="P115" i="1"/>
  <c r="P108" i="1"/>
  <c r="P171" i="1"/>
  <c r="P132" i="1"/>
  <c r="P139" i="1"/>
  <c r="P274" i="1"/>
  <c r="P21" i="1"/>
  <c r="P191" i="1"/>
  <c r="P216" i="1"/>
  <c r="P234" i="1"/>
  <c r="P65" i="1"/>
  <c r="P262" i="1"/>
  <c r="P53" i="1"/>
  <c r="P258" i="1"/>
  <c r="P56" i="1"/>
  <c r="P184" i="1"/>
  <c r="P157" i="1"/>
  <c r="P149" i="1"/>
  <c r="P143" i="1"/>
  <c r="P182" i="1"/>
  <c r="P152" i="1"/>
  <c r="P158" i="1"/>
  <c r="P49" i="1"/>
  <c r="P100" i="1"/>
  <c r="P272" i="1"/>
  <c r="P206" i="1"/>
  <c r="P16" i="1"/>
  <c r="P109" i="1"/>
  <c r="P55" i="1"/>
  <c r="P26" i="1"/>
  <c r="P111" i="1"/>
  <c r="P187" i="1"/>
  <c r="P57" i="1"/>
  <c r="P112" i="1"/>
  <c r="P210" i="1"/>
  <c r="P222" i="1"/>
  <c r="P125" i="1"/>
  <c r="P196" i="1"/>
  <c r="P167" i="1"/>
  <c r="P207" i="1"/>
  <c r="P27" i="1"/>
  <c r="P223" i="1"/>
  <c r="P44" i="1"/>
  <c r="P263" i="1"/>
  <c r="P193" i="1"/>
  <c r="P261" i="1"/>
  <c r="P270" i="1"/>
  <c r="P6" i="1"/>
  <c r="P146" i="1"/>
  <c r="P164" i="1"/>
  <c r="P237" i="1"/>
  <c r="P43" i="1"/>
  <c r="P28" i="1"/>
  <c r="P117" i="1"/>
  <c r="P133" i="1"/>
  <c r="P113" i="1"/>
  <c r="P227" i="1"/>
  <c r="P147" i="1"/>
  <c r="P142" i="1"/>
  <c r="P199" i="1"/>
  <c r="P145" i="1"/>
  <c r="P122" i="1"/>
  <c r="P17" i="1"/>
  <c r="P10" i="1"/>
  <c r="P48" i="1"/>
  <c r="P137" i="1"/>
  <c r="P173" i="1"/>
  <c r="P7" i="1"/>
  <c r="P33" i="1"/>
  <c r="P34" i="1"/>
  <c r="P105" i="1"/>
  <c r="P130" i="1"/>
  <c r="P233" i="1"/>
  <c r="P168" i="1"/>
  <c r="P174" i="1"/>
  <c r="P179" i="1"/>
  <c r="P35" i="1"/>
  <c r="P273" i="1"/>
  <c r="P200" i="1"/>
  <c r="P58" i="1"/>
  <c r="P51" i="1"/>
  <c r="P235" i="1"/>
  <c r="P36" i="1"/>
  <c r="P136" i="1"/>
  <c r="P37" i="1"/>
  <c r="P46" i="1"/>
  <c r="P13" i="1"/>
  <c r="P14" i="1"/>
  <c r="P15" i="1"/>
  <c r="P183" i="1"/>
  <c r="P121" i="1"/>
  <c r="P213" i="1"/>
  <c r="P64" i="1"/>
  <c r="P238" i="1"/>
  <c r="P260" i="1"/>
  <c r="P4" i="1"/>
  <c r="P185" i="1"/>
  <c r="P52" i="1"/>
  <c r="P144" i="1"/>
  <c r="P29" i="1"/>
  <c r="P160" i="1"/>
  <c r="P170" i="1"/>
  <c r="P140" i="1"/>
  <c r="P190" i="1"/>
  <c r="P245" i="1"/>
  <c r="P141" i="1"/>
  <c r="P60" i="1"/>
  <c r="P151" i="1"/>
  <c r="P61" i="1"/>
  <c r="P124" i="1"/>
  <c r="P134" i="1"/>
  <c r="P165" i="1"/>
  <c r="P62" i="1"/>
  <c r="P138" i="1"/>
  <c r="P266" i="1"/>
  <c r="P169" i="1"/>
  <c r="P188" i="1"/>
  <c r="P212" i="1"/>
  <c r="P38" i="1"/>
  <c r="P208" i="1"/>
  <c r="P195" i="1"/>
  <c r="P269" i="1"/>
  <c r="P153" i="1"/>
  <c r="P224" i="1"/>
  <c r="P265" i="1"/>
  <c r="P226" i="1"/>
  <c r="P166" i="1"/>
  <c r="P230" i="1"/>
  <c r="P30" i="1"/>
  <c r="P31" i="1"/>
  <c r="P201" i="1"/>
  <c r="P232" i="1"/>
  <c r="P241" i="1"/>
  <c r="P239" i="1"/>
  <c r="P236" i="1"/>
  <c r="P231" i="1"/>
  <c r="P228" i="1"/>
  <c r="P120" i="1"/>
  <c r="P39" i="1"/>
  <c r="P42" i="1"/>
  <c r="P175" i="1"/>
  <c r="N193" i="1"/>
  <c r="Y275" i="1"/>
  <c r="X275" i="1"/>
  <c r="N42" i="1"/>
  <c r="I42" i="1"/>
  <c r="Y274" i="1"/>
  <c r="X274" i="1"/>
  <c r="N74" i="1"/>
  <c r="I74" i="1"/>
  <c r="H74" i="1"/>
  <c r="G74" i="1"/>
  <c r="Y273" i="1"/>
  <c r="X273" i="1"/>
  <c r="N45" i="1"/>
  <c r="I45" i="1"/>
  <c r="G45" i="1"/>
  <c r="Y272" i="1"/>
  <c r="X272" i="1"/>
  <c r="N75" i="1"/>
  <c r="I75" i="1"/>
  <c r="H75" i="1"/>
  <c r="G75" i="1"/>
  <c r="G41" i="1"/>
  <c r="G40" i="1"/>
  <c r="L39" i="1"/>
  <c r="Y269" i="1" s="1"/>
  <c r="M39" i="1"/>
  <c r="N39" i="1" s="1"/>
  <c r="Y268" i="1"/>
  <c r="X268" i="1"/>
  <c r="N120" i="1"/>
  <c r="I120" i="1"/>
  <c r="H120" i="1"/>
  <c r="G120" i="1"/>
  <c r="Y267" i="1"/>
  <c r="X267" i="1"/>
  <c r="N85" i="1"/>
  <c r="I85" i="1"/>
  <c r="G85" i="1"/>
  <c r="Y266" i="1"/>
  <c r="X266" i="1"/>
  <c r="N94" i="1"/>
  <c r="I94" i="1"/>
  <c r="H94" i="1"/>
  <c r="G94" i="1"/>
  <c r="Y265" i="1"/>
  <c r="X265" i="1"/>
  <c r="N228" i="1"/>
  <c r="I228" i="1"/>
  <c r="Y264" i="1"/>
  <c r="X264" i="1"/>
  <c r="N275" i="1"/>
  <c r="Y263" i="1"/>
  <c r="X263" i="1"/>
  <c r="N231" i="1"/>
  <c r="I231" i="1"/>
  <c r="Y262" i="1"/>
  <c r="X262" i="1"/>
  <c r="N236" i="1"/>
  <c r="I236" i="1"/>
  <c r="Y261" i="1"/>
  <c r="X261" i="1"/>
  <c r="N239" i="1"/>
  <c r="I239" i="1"/>
  <c r="Y260" i="1"/>
  <c r="X260" i="1"/>
  <c r="N241" i="1"/>
  <c r="I241" i="1"/>
  <c r="Y259" i="1"/>
  <c r="X259" i="1"/>
  <c r="N232" i="1"/>
  <c r="I232" i="1"/>
  <c r="Y258" i="1"/>
  <c r="X258" i="1"/>
  <c r="N201" i="1"/>
  <c r="I201" i="1"/>
  <c r="H201" i="1"/>
  <c r="G201" i="1"/>
  <c r="Y257" i="1"/>
  <c r="X257" i="1"/>
  <c r="M31" i="1"/>
  <c r="G31" i="1" s="1"/>
  <c r="Y256" i="1"/>
  <c r="X256" i="1"/>
  <c r="N103" i="1"/>
  <c r="I103" i="1"/>
  <c r="G103" i="1"/>
  <c r="Y255" i="1"/>
  <c r="X255" i="1"/>
  <c r="N30" i="1"/>
  <c r="I30" i="1"/>
  <c r="H30" i="1"/>
  <c r="G30" i="1"/>
  <c r="Y254" i="1"/>
  <c r="X254" i="1"/>
  <c r="N230" i="1"/>
  <c r="I230" i="1"/>
  <c r="Y253" i="1"/>
  <c r="X253" i="1"/>
  <c r="M248" i="1"/>
  <c r="N248" i="1" s="1"/>
  <c r="Y252" i="1"/>
  <c r="X252" i="1"/>
  <c r="N253" i="1"/>
  <c r="I253" i="1"/>
  <c r="Y251" i="1"/>
  <c r="X251" i="1"/>
  <c r="N166" i="1"/>
  <c r="I166" i="1"/>
  <c r="H166" i="1"/>
  <c r="G166" i="1"/>
  <c r="Y250" i="1"/>
  <c r="X250" i="1"/>
  <c r="N226" i="1"/>
  <c r="H226" i="1"/>
  <c r="Y249" i="1"/>
  <c r="X249" i="1"/>
  <c r="N265" i="1"/>
  <c r="I265" i="1"/>
  <c r="Y248" i="1"/>
  <c r="X248" i="1"/>
  <c r="N224" i="1"/>
  <c r="H224" i="1"/>
  <c r="Y247" i="1"/>
  <c r="X247" i="1"/>
  <c r="N251" i="1"/>
  <c r="I251" i="1"/>
  <c r="Y246" i="1"/>
  <c r="X246" i="1"/>
  <c r="N153" i="1"/>
  <c r="I153" i="1"/>
  <c r="H153" i="1"/>
  <c r="G153" i="1"/>
  <c r="Y245" i="1"/>
  <c r="X245" i="1"/>
  <c r="N269" i="1"/>
  <c r="H269" i="1"/>
  <c r="Y244" i="1"/>
  <c r="X244" i="1"/>
  <c r="N195" i="1"/>
  <c r="I195" i="1"/>
  <c r="H195" i="1"/>
  <c r="G195" i="1"/>
  <c r="Y243" i="1"/>
  <c r="X243" i="1"/>
  <c r="N208" i="1"/>
  <c r="I208" i="1"/>
  <c r="G208" i="1"/>
  <c r="Y242" i="1"/>
  <c r="X242" i="1"/>
  <c r="N38" i="1"/>
  <c r="I38" i="1"/>
  <c r="H38" i="1"/>
  <c r="G38" i="1"/>
  <c r="Y241" i="1"/>
  <c r="X241" i="1"/>
  <c r="N212" i="1"/>
  <c r="I212" i="1"/>
  <c r="H212" i="1"/>
  <c r="G212" i="1"/>
  <c r="Y240" i="1"/>
  <c r="X240" i="1"/>
  <c r="N77" i="1"/>
  <c r="I77" i="1"/>
  <c r="H77" i="1"/>
  <c r="G77" i="1"/>
  <c r="Y239" i="1"/>
  <c r="X239" i="1"/>
  <c r="N188" i="1"/>
  <c r="I188" i="1"/>
  <c r="H188" i="1"/>
  <c r="G188" i="1"/>
  <c r="Y238" i="1"/>
  <c r="X238" i="1"/>
  <c r="N169" i="1"/>
  <c r="I169" i="1"/>
  <c r="H169" i="1"/>
  <c r="G169" i="1"/>
  <c r="Y237" i="1"/>
  <c r="X237" i="1"/>
  <c r="M266" i="1"/>
  <c r="H266" i="1" s="1"/>
  <c r="Y236" i="1"/>
  <c r="X236" i="1"/>
  <c r="N138" i="1"/>
  <c r="I138" i="1"/>
  <c r="H138" i="1"/>
  <c r="G138" i="1"/>
  <c r="Y235" i="1"/>
  <c r="X235" i="1"/>
  <c r="N93" i="1"/>
  <c r="I93" i="1"/>
  <c r="H93" i="1"/>
  <c r="G93" i="1"/>
  <c r="Y234" i="1"/>
  <c r="X234" i="1"/>
  <c r="N62" i="1"/>
  <c r="I62" i="1"/>
  <c r="G62" i="1"/>
  <c r="Y233" i="1"/>
  <c r="X233" i="1"/>
  <c r="N165" i="1"/>
  <c r="I165" i="1"/>
  <c r="H165" i="1"/>
  <c r="G165" i="1"/>
  <c r="Y232" i="1"/>
  <c r="X232" i="1"/>
  <c r="N134" i="1"/>
  <c r="I134" i="1"/>
  <c r="H134" i="1"/>
  <c r="G134" i="1"/>
  <c r="Y231" i="1"/>
  <c r="X231" i="1"/>
  <c r="N124" i="1"/>
  <c r="I124" i="1"/>
  <c r="H124" i="1"/>
  <c r="G124" i="1"/>
  <c r="Y230" i="1"/>
  <c r="X230" i="1"/>
  <c r="N61" i="1"/>
  <c r="I61" i="1"/>
  <c r="H61" i="1"/>
  <c r="G61" i="1"/>
  <c r="Y229" i="1"/>
  <c r="X229" i="1"/>
  <c r="N151" i="1"/>
  <c r="I151" i="1"/>
  <c r="H151" i="1"/>
  <c r="G151" i="1"/>
  <c r="Y228" i="1"/>
  <c r="X228" i="1"/>
  <c r="N60" i="1"/>
  <c r="I60" i="1"/>
  <c r="H60" i="1"/>
  <c r="G60" i="1"/>
  <c r="Y227" i="1"/>
  <c r="X227" i="1"/>
  <c r="N141" i="1"/>
  <c r="I141" i="1"/>
  <c r="H141" i="1"/>
  <c r="G141" i="1"/>
  <c r="Y226" i="1"/>
  <c r="X226" i="1"/>
  <c r="N245" i="1"/>
  <c r="I245" i="1"/>
  <c r="Y225" i="1"/>
  <c r="X225" i="1"/>
  <c r="N190" i="1"/>
  <c r="I190" i="1"/>
  <c r="H190" i="1"/>
  <c r="G190" i="1"/>
  <c r="Y224" i="1"/>
  <c r="X224" i="1"/>
  <c r="N140" i="1"/>
  <c r="I140" i="1"/>
  <c r="H140" i="1"/>
  <c r="G140" i="1"/>
  <c r="Y223" i="1"/>
  <c r="X223" i="1"/>
  <c r="N170" i="1"/>
  <c r="I170" i="1"/>
  <c r="H170" i="1"/>
  <c r="G170" i="1"/>
  <c r="Y222" i="1"/>
  <c r="X222" i="1"/>
  <c r="N160" i="1"/>
  <c r="I160" i="1"/>
  <c r="H160" i="1"/>
  <c r="G160" i="1"/>
  <c r="Y221" i="1"/>
  <c r="X221" i="1"/>
  <c r="N29" i="1"/>
  <c r="I29" i="1"/>
  <c r="H29" i="1"/>
  <c r="G29" i="1"/>
  <c r="Y220" i="1"/>
  <c r="X220" i="1"/>
  <c r="N144" i="1"/>
  <c r="I144" i="1"/>
  <c r="H144" i="1"/>
  <c r="G144" i="1"/>
  <c r="Y219" i="1"/>
  <c r="X219" i="1"/>
  <c r="N52" i="1"/>
  <c r="I52" i="1"/>
  <c r="H52" i="1"/>
  <c r="G52" i="1"/>
  <c r="Y218" i="1"/>
  <c r="X218" i="1"/>
  <c r="N185" i="1"/>
  <c r="I185" i="1"/>
  <c r="H185" i="1"/>
  <c r="G185" i="1"/>
  <c r="Y217" i="1"/>
  <c r="X217" i="1"/>
  <c r="N4" i="1"/>
  <c r="I4" i="1"/>
  <c r="H4" i="1"/>
  <c r="G4" i="1"/>
  <c r="Y216" i="1"/>
  <c r="X216" i="1"/>
  <c r="N260" i="1"/>
  <c r="I260" i="1"/>
  <c r="Y215" i="1"/>
  <c r="X215" i="1"/>
  <c r="N238" i="1"/>
  <c r="I238" i="1"/>
  <c r="Y214" i="1"/>
  <c r="X214" i="1"/>
  <c r="N64" i="1"/>
  <c r="I64" i="1"/>
  <c r="H64" i="1"/>
  <c r="G64" i="1"/>
  <c r="Y213" i="1"/>
  <c r="X213" i="1"/>
  <c r="N213" i="1"/>
  <c r="Q213" i="1" s="1"/>
  <c r="I213" i="1"/>
  <c r="H213" i="1"/>
  <c r="G213" i="1"/>
  <c r="Y212" i="1"/>
  <c r="X212" i="1"/>
  <c r="N121" i="1"/>
  <c r="I121" i="1"/>
  <c r="H121" i="1"/>
  <c r="G121" i="1"/>
  <c r="Y211" i="1"/>
  <c r="X211" i="1"/>
  <c r="N183" i="1"/>
  <c r="I183" i="1"/>
  <c r="H183" i="1"/>
  <c r="G183" i="1"/>
  <c r="Y210" i="1"/>
  <c r="X210" i="1"/>
  <c r="N15" i="1"/>
  <c r="I15" i="1"/>
  <c r="H15" i="1"/>
  <c r="G15" i="1"/>
  <c r="Y209" i="1"/>
  <c r="X209" i="1"/>
  <c r="N14" i="1"/>
  <c r="I14" i="1"/>
  <c r="H14" i="1"/>
  <c r="G14" i="1"/>
  <c r="Y208" i="1"/>
  <c r="X208" i="1"/>
  <c r="N13" i="1"/>
  <c r="I13" i="1"/>
  <c r="H13" i="1"/>
  <c r="G13" i="1"/>
  <c r="Y207" i="1"/>
  <c r="X207" i="1"/>
  <c r="N46" i="1"/>
  <c r="I46" i="1"/>
  <c r="Y206" i="1"/>
  <c r="X206" i="1"/>
  <c r="N37" i="1"/>
  <c r="I37" i="1"/>
  <c r="H37" i="1"/>
  <c r="G37" i="1"/>
  <c r="Y205" i="1"/>
  <c r="X205" i="1"/>
  <c r="N136" i="1"/>
  <c r="I136" i="1"/>
  <c r="G136" i="1"/>
  <c r="Y204" i="1"/>
  <c r="X204" i="1"/>
  <c r="N256" i="1"/>
  <c r="I256" i="1"/>
  <c r="Y203" i="1"/>
  <c r="X203" i="1"/>
  <c r="N36" i="1"/>
  <c r="I36" i="1"/>
  <c r="Y202" i="1"/>
  <c r="X202" i="1"/>
  <c r="N235" i="1"/>
  <c r="I235" i="1"/>
  <c r="Y201" i="1"/>
  <c r="X201" i="1"/>
  <c r="N51" i="1"/>
  <c r="I51" i="1"/>
  <c r="H51" i="1"/>
  <c r="G51" i="1"/>
  <c r="Y200" i="1"/>
  <c r="X200" i="1"/>
  <c r="N76" i="1"/>
  <c r="I76" i="1"/>
  <c r="H76" i="1"/>
  <c r="G76" i="1"/>
  <c r="Y199" i="1"/>
  <c r="X199" i="1"/>
  <c r="N96" i="1"/>
  <c r="I96" i="1"/>
  <c r="H96" i="1"/>
  <c r="G96" i="1"/>
  <c r="Y198" i="1"/>
  <c r="X198" i="1"/>
  <c r="N58" i="1"/>
  <c r="I58" i="1"/>
  <c r="H58" i="1"/>
  <c r="G58" i="1"/>
  <c r="Y197" i="1"/>
  <c r="X197" i="1"/>
  <c r="N88" i="1"/>
  <c r="I88" i="1"/>
  <c r="H88" i="1"/>
  <c r="G88" i="1"/>
  <c r="Y196" i="1"/>
  <c r="X196" i="1"/>
  <c r="N200" i="1"/>
  <c r="I200" i="1"/>
  <c r="H200" i="1"/>
  <c r="G200" i="1"/>
  <c r="Y195" i="1"/>
  <c r="X195" i="1"/>
  <c r="M273" i="1"/>
  <c r="N273" i="1" s="1"/>
  <c r="Y194" i="1"/>
  <c r="X194" i="1"/>
  <c r="N35" i="1"/>
  <c r="I35" i="1"/>
  <c r="H35" i="1"/>
  <c r="G35" i="1"/>
  <c r="Y193" i="1"/>
  <c r="X193" i="1"/>
  <c r="N179" i="1"/>
  <c r="I179" i="1"/>
  <c r="H179" i="1"/>
  <c r="G179" i="1"/>
  <c r="Y192" i="1"/>
  <c r="X192" i="1"/>
  <c r="N174" i="1"/>
  <c r="I174" i="1"/>
  <c r="H174" i="1"/>
  <c r="G174" i="1"/>
  <c r="Y191" i="1"/>
  <c r="X191" i="1"/>
  <c r="N168" i="1"/>
  <c r="I168" i="1"/>
  <c r="H168" i="1"/>
  <c r="G168" i="1"/>
  <c r="Y190" i="1"/>
  <c r="X190" i="1"/>
  <c r="N233" i="1"/>
  <c r="I233" i="1"/>
  <c r="Y189" i="1"/>
  <c r="X189" i="1"/>
  <c r="N130" i="1"/>
  <c r="I130" i="1"/>
  <c r="H130" i="1"/>
  <c r="G130" i="1"/>
  <c r="Y188" i="1"/>
  <c r="X188" i="1"/>
  <c r="N67" i="1"/>
  <c r="I67" i="1"/>
  <c r="H67" i="1"/>
  <c r="G67" i="1"/>
  <c r="Y187" i="1"/>
  <c r="X187" i="1"/>
  <c r="N81" i="1"/>
  <c r="I81" i="1"/>
  <c r="H81" i="1"/>
  <c r="G81" i="1"/>
  <c r="Y186" i="1"/>
  <c r="X186" i="1"/>
  <c r="N257" i="1"/>
  <c r="I257" i="1"/>
  <c r="Y185" i="1"/>
  <c r="X185" i="1"/>
  <c r="N89" i="1"/>
  <c r="I89" i="1"/>
  <c r="H89" i="1"/>
  <c r="G89" i="1"/>
  <c r="Y184" i="1"/>
  <c r="X184" i="1"/>
  <c r="N68" i="1"/>
  <c r="I68" i="1"/>
  <c r="H68" i="1"/>
  <c r="G68" i="1"/>
  <c r="Y183" i="1"/>
  <c r="X183" i="1"/>
  <c r="N105" i="1"/>
  <c r="I105" i="1"/>
  <c r="Y182" i="1"/>
  <c r="X182" i="1"/>
  <c r="N34" i="1"/>
  <c r="I34" i="1"/>
  <c r="G34" i="1"/>
  <c r="Y181" i="1"/>
  <c r="X181" i="1"/>
  <c r="N33" i="1"/>
  <c r="I33" i="1"/>
  <c r="H33" i="1"/>
  <c r="G33" i="1"/>
  <c r="Y180" i="1"/>
  <c r="X180" i="1"/>
  <c r="N7" i="1"/>
  <c r="Q7" i="1" s="1"/>
  <c r="I7" i="1"/>
  <c r="H7" i="1"/>
  <c r="G7" i="1"/>
  <c r="Y179" i="1"/>
  <c r="X179" i="1"/>
  <c r="N173" i="1"/>
  <c r="I173" i="1"/>
  <c r="H173" i="1"/>
  <c r="G173" i="1"/>
  <c r="Y178" i="1"/>
  <c r="X178" i="1"/>
  <c r="N255" i="1"/>
  <c r="I255" i="1"/>
  <c r="Y177" i="1"/>
  <c r="X177" i="1"/>
  <c r="N137" i="1"/>
  <c r="I137" i="1"/>
  <c r="G137" i="1"/>
  <c r="Y176" i="1"/>
  <c r="X176" i="1"/>
  <c r="N48" i="1"/>
  <c r="I48" i="1"/>
  <c r="H48" i="1"/>
  <c r="G48" i="1"/>
  <c r="Y175" i="1"/>
  <c r="X175" i="1"/>
  <c r="Y174" i="1"/>
  <c r="X174" i="1"/>
  <c r="L10" i="1"/>
  <c r="Y173" i="1" s="1"/>
  <c r="M10" i="1"/>
  <c r="H10" i="1" s="1"/>
  <c r="Y172" i="1"/>
  <c r="X172" i="1"/>
  <c r="N17" i="1"/>
  <c r="I17" i="1"/>
  <c r="G17" i="1"/>
  <c r="Y171" i="1"/>
  <c r="X171" i="1"/>
  <c r="N122" i="1"/>
  <c r="I122" i="1"/>
  <c r="H122" i="1"/>
  <c r="G122" i="1"/>
  <c r="Y170" i="1"/>
  <c r="X170" i="1"/>
  <c r="N145" i="1"/>
  <c r="I145" i="1"/>
  <c r="H145" i="1"/>
  <c r="G145" i="1"/>
  <c r="Y169" i="1"/>
  <c r="X169" i="1"/>
  <c r="N250" i="1"/>
  <c r="I250" i="1"/>
  <c r="Y168" i="1"/>
  <c r="X168" i="1"/>
  <c r="N84" i="1"/>
  <c r="I84" i="1"/>
  <c r="H84" i="1"/>
  <c r="G84" i="1"/>
  <c r="Y167" i="1"/>
  <c r="X167" i="1"/>
  <c r="N199" i="1"/>
  <c r="I199" i="1"/>
  <c r="H199" i="1"/>
  <c r="G199" i="1"/>
  <c r="Y166" i="1"/>
  <c r="X166" i="1"/>
  <c r="N83" i="1"/>
  <c r="I83" i="1"/>
  <c r="H83" i="1"/>
  <c r="G83" i="1"/>
  <c r="Y165" i="1"/>
  <c r="X165" i="1"/>
  <c r="N142" i="1"/>
  <c r="I142" i="1"/>
  <c r="H142" i="1"/>
  <c r="G142" i="1"/>
  <c r="Y164" i="1"/>
  <c r="X164" i="1"/>
  <c r="N147" i="1"/>
  <c r="I147" i="1"/>
  <c r="H147" i="1"/>
  <c r="G147" i="1"/>
  <c r="Y163" i="1"/>
  <c r="X163" i="1"/>
  <c r="N95" i="1"/>
  <c r="I95" i="1"/>
  <c r="G95" i="1"/>
  <c r="Y162" i="1"/>
  <c r="X162" i="1"/>
  <c r="N227" i="1"/>
  <c r="H227" i="1"/>
  <c r="Y161" i="1"/>
  <c r="X161" i="1"/>
  <c r="N113" i="1"/>
  <c r="I113" i="1"/>
  <c r="H113" i="1"/>
  <c r="G113" i="1"/>
  <c r="Y160" i="1"/>
  <c r="X160" i="1"/>
  <c r="N133" i="1"/>
  <c r="I133" i="1"/>
  <c r="H133" i="1"/>
  <c r="G133" i="1"/>
  <c r="Y159" i="1"/>
  <c r="X159" i="1"/>
  <c r="N117" i="1"/>
  <c r="I117" i="1"/>
  <c r="H117" i="1"/>
  <c r="G117" i="1"/>
  <c r="Y158" i="1"/>
  <c r="X158" i="1"/>
  <c r="N242" i="1"/>
  <c r="I242" i="1"/>
  <c r="Y157" i="1"/>
  <c r="X157" i="1"/>
  <c r="N28" i="1"/>
  <c r="I28" i="1"/>
  <c r="G28" i="1"/>
  <c r="Y156" i="1"/>
  <c r="X156" i="1"/>
  <c r="N43" i="1"/>
  <c r="I43" i="1"/>
  <c r="Y155" i="1"/>
  <c r="X155" i="1"/>
  <c r="N237" i="1"/>
  <c r="I237" i="1"/>
  <c r="Y154" i="1"/>
  <c r="X154" i="1"/>
  <c r="N164" i="1"/>
  <c r="I164" i="1"/>
  <c r="H164" i="1"/>
  <c r="G164" i="1"/>
  <c r="Y153" i="1"/>
  <c r="X153" i="1"/>
  <c r="N146" i="1"/>
  <c r="I146" i="1"/>
  <c r="H146" i="1"/>
  <c r="G146" i="1"/>
  <c r="Y152" i="1"/>
  <c r="X152" i="1"/>
  <c r="N6" i="1"/>
  <c r="I6" i="1"/>
  <c r="H6" i="1"/>
  <c r="G6" i="1"/>
  <c r="Y151" i="1"/>
  <c r="X151" i="1"/>
  <c r="N270" i="1"/>
  <c r="I270" i="1"/>
  <c r="Y150" i="1"/>
  <c r="X150" i="1"/>
  <c r="N261" i="1"/>
  <c r="I261" i="1"/>
  <c r="Y149" i="1"/>
  <c r="X149" i="1"/>
  <c r="N91" i="1"/>
  <c r="I91" i="1"/>
  <c r="H91" i="1"/>
  <c r="G91" i="1"/>
  <c r="Y148" i="1"/>
  <c r="X148" i="1"/>
  <c r="I193" i="1"/>
  <c r="H193" i="1"/>
  <c r="G193" i="1"/>
  <c r="Y147" i="1"/>
  <c r="X147" i="1"/>
  <c r="M263" i="1"/>
  <c r="N263" i="1" s="1"/>
  <c r="Y146" i="1"/>
  <c r="X146" i="1"/>
  <c r="N70" i="1"/>
  <c r="I70" i="1"/>
  <c r="H70" i="1"/>
  <c r="G70" i="1"/>
  <c r="Y145" i="1"/>
  <c r="X145" i="1"/>
  <c r="N44" i="1"/>
  <c r="I44" i="1"/>
  <c r="G44" i="1"/>
  <c r="Y144" i="1"/>
  <c r="X144" i="1"/>
  <c r="N223" i="1"/>
  <c r="Q223" i="1" s="1"/>
  <c r="I223" i="1"/>
  <c r="Y143" i="1"/>
  <c r="X143" i="1"/>
  <c r="N27" i="1"/>
  <c r="I27" i="1"/>
  <c r="G27" i="1"/>
  <c r="Y142" i="1"/>
  <c r="X142" i="1"/>
  <c r="N207" i="1"/>
  <c r="I207" i="1"/>
  <c r="H207" i="1"/>
  <c r="G207" i="1"/>
  <c r="Y141" i="1"/>
  <c r="X141" i="1"/>
  <c r="N167" i="1"/>
  <c r="I167" i="1"/>
  <c r="H167" i="1"/>
  <c r="G167" i="1"/>
  <c r="Y140" i="1"/>
  <c r="X140" i="1"/>
  <c r="N196" i="1"/>
  <c r="I196" i="1"/>
  <c r="H196" i="1"/>
  <c r="G196" i="1"/>
  <c r="Y139" i="1"/>
  <c r="X139" i="1"/>
  <c r="N125" i="1"/>
  <c r="I125" i="1"/>
  <c r="H125" i="1"/>
  <c r="G125" i="1"/>
  <c r="Y138" i="1"/>
  <c r="X138" i="1"/>
  <c r="N222" i="1"/>
  <c r="I222" i="1"/>
  <c r="Y137" i="1"/>
  <c r="X137" i="1"/>
  <c r="N210" i="1"/>
  <c r="I210" i="1"/>
  <c r="H210" i="1"/>
  <c r="G210" i="1"/>
  <c r="Y136" i="1"/>
  <c r="X136" i="1"/>
  <c r="N112" i="1"/>
  <c r="I112" i="1"/>
  <c r="H112" i="1"/>
  <c r="G112" i="1"/>
  <c r="Y135" i="1"/>
  <c r="X135" i="1"/>
  <c r="N57" i="1"/>
  <c r="Q57" i="1" s="1"/>
  <c r="I57" i="1"/>
  <c r="H57" i="1"/>
  <c r="G57" i="1"/>
  <c r="Y134" i="1"/>
  <c r="X134" i="1"/>
  <c r="N187" i="1"/>
  <c r="I187" i="1"/>
  <c r="H187" i="1"/>
  <c r="G187" i="1"/>
  <c r="Y133" i="1"/>
  <c r="X133" i="1"/>
  <c r="N111" i="1"/>
  <c r="I111" i="1"/>
  <c r="H111" i="1"/>
  <c r="G111" i="1"/>
  <c r="Y132" i="1"/>
  <c r="X132" i="1"/>
  <c r="N26" i="1"/>
  <c r="I26" i="1"/>
  <c r="H26" i="1"/>
  <c r="G26" i="1"/>
  <c r="Y131" i="1"/>
  <c r="X131" i="1"/>
  <c r="N55" i="1"/>
  <c r="I55" i="1"/>
  <c r="H55" i="1"/>
  <c r="G55" i="1"/>
  <c r="Y130" i="1"/>
  <c r="X130" i="1"/>
  <c r="N109" i="1"/>
  <c r="I109" i="1"/>
  <c r="H109" i="1"/>
  <c r="G109" i="1"/>
  <c r="Y129" i="1"/>
  <c r="X129" i="1"/>
  <c r="N16" i="1"/>
  <c r="I16" i="1"/>
  <c r="H16" i="1"/>
  <c r="G16" i="1"/>
  <c r="Y128" i="1"/>
  <c r="X128" i="1"/>
  <c r="N25" i="1"/>
  <c r="I25" i="1"/>
  <c r="G25" i="1"/>
  <c r="Y127" i="1"/>
  <c r="X127" i="1"/>
  <c r="N206" i="1"/>
  <c r="I206" i="1"/>
  <c r="H206" i="1"/>
  <c r="G206" i="1"/>
  <c r="Y126" i="1"/>
  <c r="X126" i="1"/>
  <c r="N272" i="1"/>
  <c r="H272" i="1"/>
  <c r="X125" i="1"/>
  <c r="N102" i="1"/>
  <c r="Y124" i="1"/>
  <c r="X124" i="1"/>
  <c r="N101" i="1"/>
  <c r="I101" i="1"/>
  <c r="H101" i="1"/>
  <c r="G101" i="1"/>
  <c r="L100" i="1"/>
  <c r="X123" i="1" s="1"/>
  <c r="M100" i="1"/>
  <c r="N100" i="1" s="1"/>
  <c r="Y122" i="1"/>
  <c r="X122" i="1"/>
  <c r="N49" i="1"/>
  <c r="I49" i="1"/>
  <c r="H49" i="1"/>
  <c r="G49" i="1"/>
  <c r="Y121" i="1"/>
  <c r="X121" i="1"/>
  <c r="N78" i="1"/>
  <c r="I78" i="1"/>
  <c r="H78" i="1"/>
  <c r="G78" i="1"/>
  <c r="Y120" i="1"/>
  <c r="X120" i="1"/>
  <c r="N32" i="1"/>
  <c r="I32" i="1"/>
  <c r="G32" i="1"/>
  <c r="Y119" i="1"/>
  <c r="X119" i="1"/>
  <c r="N186" i="1"/>
  <c r="I186" i="1"/>
  <c r="Y118" i="1"/>
  <c r="X118" i="1"/>
  <c r="N158" i="1"/>
  <c r="I158" i="1"/>
  <c r="H158" i="1"/>
  <c r="G158" i="1"/>
  <c r="Y117" i="1"/>
  <c r="X117" i="1"/>
  <c r="N152" i="1"/>
  <c r="Q152" i="1" s="1"/>
  <c r="I152" i="1"/>
  <c r="H152" i="1"/>
  <c r="G152" i="1"/>
  <c r="Y116" i="1"/>
  <c r="X116" i="1"/>
  <c r="N182" i="1"/>
  <c r="I182" i="1"/>
  <c r="H182" i="1"/>
  <c r="G182" i="1"/>
  <c r="Y115" i="1"/>
  <c r="I24" i="1"/>
  <c r="G24" i="1"/>
  <c r="B24" i="1"/>
  <c r="X115" i="1" s="1"/>
  <c r="L23" i="1"/>
  <c r="L22" i="1" s="1"/>
  <c r="Y22" i="1" s="1"/>
  <c r="I23" i="1"/>
  <c r="B23" i="1"/>
  <c r="M22" i="1"/>
  <c r="B22" i="1"/>
  <c r="P22" i="1" s="1"/>
  <c r="Q22" i="1" s="1"/>
  <c r="Y112" i="1"/>
  <c r="X112" i="1"/>
  <c r="N71" i="1"/>
  <c r="I71" i="1"/>
  <c r="H71" i="1"/>
  <c r="G71" i="1"/>
  <c r="Y111" i="1"/>
  <c r="X111" i="1"/>
  <c r="N143" i="1"/>
  <c r="I143" i="1"/>
  <c r="H143" i="1"/>
  <c r="G143" i="1"/>
  <c r="Y110" i="1"/>
  <c r="X110" i="1"/>
  <c r="N87" i="1"/>
  <c r="I87" i="1"/>
  <c r="H87" i="1"/>
  <c r="G87" i="1"/>
  <c r="Y109" i="1"/>
  <c r="X109" i="1"/>
  <c r="N149" i="1"/>
  <c r="I149" i="1"/>
  <c r="H149" i="1"/>
  <c r="G149" i="1"/>
  <c r="Y108" i="1"/>
  <c r="X108" i="1"/>
  <c r="N157" i="1"/>
  <c r="I157" i="1"/>
  <c r="H157" i="1"/>
  <c r="G157" i="1"/>
  <c r="Y107" i="1"/>
  <c r="X107" i="1"/>
  <c r="N243" i="1"/>
  <c r="H243" i="1"/>
  <c r="Y106" i="1"/>
  <c r="X106" i="1"/>
  <c r="N184" i="1"/>
  <c r="I184" i="1"/>
  <c r="H184" i="1"/>
  <c r="G184" i="1"/>
  <c r="Y105" i="1"/>
  <c r="X105" i="1"/>
  <c r="N249" i="1"/>
  <c r="I249" i="1"/>
  <c r="Y104" i="1"/>
  <c r="X104" i="1"/>
  <c r="N79" i="1"/>
  <c r="I79" i="1"/>
  <c r="H79" i="1"/>
  <c r="G79" i="1"/>
  <c r="Y103" i="1"/>
  <c r="X103" i="1"/>
  <c r="N56" i="1"/>
  <c r="I56" i="1"/>
  <c r="H56" i="1"/>
  <c r="G56" i="1"/>
  <c r="Y102" i="1"/>
  <c r="X102" i="1"/>
  <c r="N258" i="1"/>
  <c r="Q258" i="1" s="1"/>
  <c r="I258" i="1"/>
  <c r="Y101" i="1"/>
  <c r="X101" i="1"/>
  <c r="N72" i="1"/>
  <c r="I72" i="1"/>
  <c r="H72" i="1"/>
  <c r="G72" i="1"/>
  <c r="X100" i="1"/>
  <c r="N53" i="1"/>
  <c r="I53" i="1"/>
  <c r="H53" i="1"/>
  <c r="G53" i="1"/>
  <c r="Y99" i="1"/>
  <c r="X99" i="1"/>
  <c r="N247" i="1"/>
  <c r="H247" i="1"/>
  <c r="Y98" i="1"/>
  <c r="X98" i="1"/>
  <c r="N262" i="1"/>
  <c r="I262" i="1"/>
  <c r="Y97" i="1"/>
  <c r="X97" i="1"/>
  <c r="N65" i="1"/>
  <c r="I65" i="1"/>
  <c r="H65" i="1"/>
  <c r="G65" i="1"/>
  <c r="Y96" i="1"/>
  <c r="X96" i="1"/>
  <c r="N234" i="1"/>
  <c r="I234" i="1"/>
  <c r="Y95" i="1"/>
  <c r="X95" i="1"/>
  <c r="N216" i="1"/>
  <c r="Q216" i="1" s="1"/>
  <c r="I216" i="1"/>
  <c r="H216" i="1"/>
  <c r="G216" i="1"/>
  <c r="Y94" i="1"/>
  <c r="X94" i="1"/>
  <c r="N191" i="1"/>
  <c r="I191" i="1"/>
  <c r="H191" i="1"/>
  <c r="G191" i="1"/>
  <c r="Y93" i="1"/>
  <c r="X93" i="1"/>
  <c r="N21" i="1"/>
  <c r="I21" i="1"/>
  <c r="H21" i="1"/>
  <c r="G21" i="1"/>
  <c r="Y92" i="1"/>
  <c r="X92" i="1"/>
  <c r="N274" i="1"/>
  <c r="I274" i="1"/>
  <c r="Y91" i="1"/>
  <c r="X91" i="1"/>
  <c r="N139" i="1"/>
  <c r="Q139" i="1" s="1"/>
  <c r="I139" i="1"/>
  <c r="G139" i="1"/>
  <c r="Y90" i="1"/>
  <c r="X90" i="1"/>
  <c r="N132" i="1"/>
  <c r="I132" i="1"/>
  <c r="G132" i="1"/>
  <c r="Y89" i="1"/>
  <c r="X89" i="1"/>
  <c r="N86" i="1"/>
  <c r="I86" i="1"/>
  <c r="G86" i="1"/>
  <c r="Y88" i="1"/>
  <c r="X88" i="1"/>
  <c r="N171" i="1"/>
  <c r="Q171" i="1" s="1"/>
  <c r="I171" i="1"/>
  <c r="H171" i="1"/>
  <c r="G171" i="1"/>
  <c r="Y87" i="1"/>
  <c r="X87" i="1"/>
  <c r="N252" i="1"/>
  <c r="I252" i="1"/>
  <c r="Y86" i="1"/>
  <c r="X86" i="1"/>
  <c r="N108" i="1"/>
  <c r="I108" i="1"/>
  <c r="H108" i="1"/>
  <c r="G108" i="1"/>
  <c r="Y85" i="1"/>
  <c r="X85" i="1"/>
  <c r="N115" i="1"/>
  <c r="I115" i="1"/>
  <c r="H115" i="1"/>
  <c r="G115" i="1"/>
  <c r="Y84" i="1"/>
  <c r="X84" i="1"/>
  <c r="N194" i="1"/>
  <c r="I194" i="1"/>
  <c r="H194" i="1"/>
  <c r="G194" i="1"/>
  <c r="Y83" i="1"/>
  <c r="X83" i="1"/>
  <c r="N209" i="1"/>
  <c r="I209" i="1"/>
  <c r="H209" i="1"/>
  <c r="G209" i="1"/>
  <c r="Y82" i="1"/>
  <c r="X82" i="1"/>
  <c r="N154" i="1"/>
  <c r="I154" i="1"/>
  <c r="H154" i="1"/>
  <c r="G154" i="1"/>
  <c r="Y81" i="1"/>
  <c r="X81" i="1"/>
  <c r="N211" i="1"/>
  <c r="Q211" i="1" s="1"/>
  <c r="I211" i="1"/>
  <c r="H211" i="1"/>
  <c r="G211" i="1"/>
  <c r="Y80" i="1"/>
  <c r="X80" i="1"/>
  <c r="N128" i="1"/>
  <c r="I128" i="1"/>
  <c r="H128" i="1"/>
  <c r="G128" i="1"/>
  <c r="Y79" i="1"/>
  <c r="X79" i="1"/>
  <c r="N189" i="1"/>
  <c r="I189" i="1"/>
  <c r="H189" i="1"/>
  <c r="G189" i="1"/>
  <c r="Y78" i="1"/>
  <c r="X78" i="1"/>
  <c r="N8" i="1"/>
  <c r="I8" i="1"/>
  <c r="G8" i="1"/>
  <c r="Y77" i="1"/>
  <c r="X77" i="1"/>
  <c r="N129" i="1"/>
  <c r="I129" i="1"/>
  <c r="H129" i="1"/>
  <c r="G129" i="1"/>
  <c r="Y76" i="1"/>
  <c r="X76" i="1"/>
  <c r="N205" i="1"/>
  <c r="I205" i="1"/>
  <c r="H205" i="1"/>
  <c r="G205" i="1"/>
  <c r="Y75" i="1"/>
  <c r="X75" i="1"/>
  <c r="M267" i="1"/>
  <c r="N267" i="1" s="1"/>
  <c r="Q267" i="1" s="1"/>
  <c r="Y74" i="1"/>
  <c r="X74" i="1"/>
  <c r="N156" i="1"/>
  <c r="I156" i="1"/>
  <c r="H156" i="1"/>
  <c r="G156" i="1"/>
  <c r="Y73" i="1"/>
  <c r="X73" i="1"/>
  <c r="N118" i="1"/>
  <c r="I118" i="1"/>
  <c r="H118" i="1"/>
  <c r="G118" i="1"/>
  <c r="Y72" i="1"/>
  <c r="X72" i="1"/>
  <c r="N47" i="1"/>
  <c r="I47" i="1"/>
  <c r="G47" i="1"/>
  <c r="Y71" i="1"/>
  <c r="X71" i="1"/>
  <c r="N214" i="1"/>
  <c r="I214" i="1"/>
  <c r="H214" i="1"/>
  <c r="G214" i="1"/>
  <c r="Y70" i="1"/>
  <c r="X70" i="1"/>
  <c r="N215" i="1"/>
  <c r="I215" i="1"/>
  <c r="H215" i="1"/>
  <c r="G215" i="1"/>
  <c r="Y69" i="1"/>
  <c r="X69" i="1"/>
  <c r="N244" i="1"/>
  <c r="I244" i="1"/>
  <c r="H244" i="1"/>
  <c r="G244" i="1"/>
  <c r="Y68" i="1"/>
  <c r="X68" i="1"/>
  <c r="N116" i="1"/>
  <c r="I116" i="1"/>
  <c r="H116" i="1"/>
  <c r="G116" i="1"/>
  <c r="Y67" i="1"/>
  <c r="X67" i="1"/>
  <c r="N148" i="1"/>
  <c r="I148" i="1"/>
  <c r="H148" i="1"/>
  <c r="G148" i="1"/>
  <c r="Y66" i="1"/>
  <c r="X66" i="1"/>
  <c r="N172" i="1"/>
  <c r="I172" i="1"/>
  <c r="H172" i="1"/>
  <c r="G172" i="1"/>
  <c r="Y65" i="1"/>
  <c r="X65" i="1"/>
  <c r="N163" i="1"/>
  <c r="Q163" i="1" s="1"/>
  <c r="I163" i="1"/>
  <c r="H163" i="1"/>
  <c r="G163" i="1"/>
  <c r="Y64" i="1"/>
  <c r="X64" i="1"/>
  <c r="N192" i="1"/>
  <c r="I192" i="1"/>
  <c r="H192" i="1"/>
  <c r="G192" i="1"/>
  <c r="Y63" i="1"/>
  <c r="X63" i="1"/>
  <c r="N20" i="1"/>
  <c r="I20" i="1"/>
  <c r="H20" i="1"/>
  <c r="G20" i="1"/>
  <c r="Y62" i="1"/>
  <c r="X62" i="1"/>
  <c r="N229" i="1"/>
  <c r="H229" i="1"/>
  <c r="Y61" i="1"/>
  <c r="X61" i="1"/>
  <c r="N9" i="1"/>
  <c r="I9" i="1"/>
  <c r="G9" i="1"/>
  <c r="Y60" i="1"/>
  <c r="X60" i="1"/>
  <c r="N66" i="1"/>
  <c r="I66" i="1"/>
  <c r="H66" i="1"/>
  <c r="G66" i="1"/>
  <c r="Y59" i="1"/>
  <c r="X59" i="1"/>
  <c r="N259" i="1"/>
  <c r="Q259" i="1" s="1"/>
  <c r="I259" i="1"/>
  <c r="Y58" i="1"/>
  <c r="X58" i="1"/>
  <c r="N181" i="1"/>
  <c r="I181" i="1"/>
  <c r="H181" i="1"/>
  <c r="G181" i="1"/>
  <c r="Y57" i="1"/>
  <c r="X57" i="1"/>
  <c r="N19" i="1"/>
  <c r="I19" i="1"/>
  <c r="H19" i="1"/>
  <c r="G19" i="1"/>
  <c r="Y56" i="1"/>
  <c r="X56" i="1"/>
  <c r="N178" i="1"/>
  <c r="I178" i="1"/>
  <c r="H178" i="1"/>
  <c r="G178" i="1"/>
  <c r="Y55" i="1"/>
  <c r="X55" i="1"/>
  <c r="N180" i="1"/>
  <c r="I180" i="1"/>
  <c r="H180" i="1"/>
  <c r="G180" i="1"/>
  <c r="Y54" i="1"/>
  <c r="X54" i="1"/>
  <c r="N126" i="1"/>
  <c r="I126" i="1"/>
  <c r="H126" i="1"/>
  <c r="G126" i="1"/>
  <c r="Y53" i="1"/>
  <c r="X53" i="1"/>
  <c r="N59" i="1"/>
  <c r="I59" i="1"/>
  <c r="Y52" i="1"/>
  <c r="X52" i="1"/>
  <c r="N119" i="1"/>
  <c r="I119" i="1"/>
  <c r="H119" i="1"/>
  <c r="G119" i="1"/>
  <c r="Y51" i="1"/>
  <c r="X51" i="1"/>
  <c r="N217" i="1"/>
  <c r="I217" i="1"/>
  <c r="H217" i="1"/>
  <c r="G217" i="1"/>
  <c r="Y50" i="1"/>
  <c r="X50" i="1"/>
  <c r="N104" i="1"/>
  <c r="I104" i="1"/>
  <c r="H104" i="1"/>
  <c r="G104" i="1"/>
  <c r="Y49" i="1"/>
  <c r="X49" i="1"/>
  <c r="N162" i="1"/>
  <c r="I162" i="1"/>
  <c r="H162" i="1"/>
  <c r="G162" i="1"/>
  <c r="Y48" i="1"/>
  <c r="X48" i="1"/>
  <c r="N123" i="1"/>
  <c r="I123" i="1"/>
  <c r="H123" i="1"/>
  <c r="G123" i="1"/>
  <c r="Y47" i="1"/>
  <c r="X47" i="1"/>
  <c r="N203" i="1"/>
  <c r="I203" i="1"/>
  <c r="H203" i="1"/>
  <c r="G203" i="1"/>
  <c r="Y46" i="1"/>
  <c r="X46" i="1"/>
  <c r="N198" i="1"/>
  <c r="I198" i="1"/>
  <c r="H198" i="1"/>
  <c r="G198" i="1"/>
  <c r="Y45" i="1"/>
  <c r="X45" i="1"/>
  <c r="N2" i="1"/>
  <c r="I2" i="1"/>
  <c r="H2" i="1"/>
  <c r="G2" i="1"/>
  <c r="Y44" i="1"/>
  <c r="X44" i="1"/>
  <c r="N99" i="1"/>
  <c r="I99" i="1"/>
  <c r="H99" i="1"/>
  <c r="G99" i="1"/>
  <c r="Y43" i="1"/>
  <c r="X43" i="1"/>
  <c r="N221" i="1"/>
  <c r="H221" i="1"/>
  <c r="Y42" i="1"/>
  <c r="X42" i="1"/>
  <c r="N218" i="1"/>
  <c r="I218" i="1"/>
  <c r="H218" i="1"/>
  <c r="G218" i="1"/>
  <c r="Y41" i="1"/>
  <c r="X41" i="1"/>
  <c r="N5" i="1"/>
  <c r="I5" i="1"/>
  <c r="H5" i="1"/>
  <c r="G5" i="1"/>
  <c r="Y40" i="1"/>
  <c r="X40" i="1"/>
  <c r="N177" i="1"/>
  <c r="I177" i="1"/>
  <c r="H177" i="1"/>
  <c r="G177" i="1"/>
  <c r="Y39" i="1"/>
  <c r="X39" i="1"/>
  <c r="N240" i="1"/>
  <c r="I240" i="1"/>
  <c r="Y38" i="1"/>
  <c r="X38" i="1"/>
  <c r="N271" i="1"/>
  <c r="I271" i="1"/>
  <c r="Y37" i="1"/>
  <c r="X37" i="1"/>
  <c r="N82" i="1"/>
  <c r="I82" i="1"/>
  <c r="H82" i="1"/>
  <c r="G82" i="1"/>
  <c r="Y36" i="1"/>
  <c r="X36" i="1"/>
  <c r="N63" i="1"/>
  <c r="I63" i="1"/>
  <c r="G63" i="1"/>
  <c r="Y35" i="1"/>
  <c r="X35" i="1"/>
  <c r="N225" i="1"/>
  <c r="H225" i="1"/>
  <c r="Y34" i="1"/>
  <c r="X34" i="1"/>
  <c r="N98" i="1"/>
  <c r="I98" i="1"/>
  <c r="H98" i="1"/>
  <c r="G98" i="1"/>
  <c r="Y33" i="1"/>
  <c r="X33" i="1"/>
  <c r="N69" i="1"/>
  <c r="I69" i="1"/>
  <c r="H69" i="1"/>
  <c r="G69" i="1"/>
  <c r="Y32" i="1"/>
  <c r="X32" i="1"/>
  <c r="N161" i="1"/>
  <c r="I161" i="1"/>
  <c r="H161" i="1"/>
  <c r="G161" i="1"/>
  <c r="Y31" i="1"/>
  <c r="X31" i="1"/>
  <c r="N18" i="1"/>
  <c r="I18" i="1"/>
  <c r="H18" i="1"/>
  <c r="G18" i="1"/>
  <c r="Y30" i="1"/>
  <c r="X30" i="1"/>
  <c r="N131" i="1"/>
  <c r="I131" i="1"/>
  <c r="G131" i="1"/>
  <c r="Y29" i="1"/>
  <c r="X29" i="1"/>
  <c r="N159" i="1"/>
  <c r="I159" i="1"/>
  <c r="H159" i="1"/>
  <c r="G159" i="1"/>
  <c r="Y28" i="1"/>
  <c r="X28" i="1"/>
  <c r="N114" i="1"/>
  <c r="I114" i="1"/>
  <c r="H114" i="1"/>
  <c r="G114" i="1"/>
  <c r="Y27" i="1"/>
  <c r="X27" i="1"/>
  <c r="N127" i="1"/>
  <c r="I127" i="1"/>
  <c r="H127" i="1"/>
  <c r="G127" i="1"/>
  <c r="Y26" i="1"/>
  <c r="X26" i="1"/>
  <c r="N220" i="1"/>
  <c r="H220" i="1"/>
  <c r="Y25" i="1"/>
  <c r="X25" i="1"/>
  <c r="N204" i="1"/>
  <c r="I204" i="1"/>
  <c r="H204" i="1"/>
  <c r="G204" i="1"/>
  <c r="Y24" i="1"/>
  <c r="X24" i="1"/>
  <c r="N150" i="1"/>
  <c r="I150" i="1"/>
  <c r="H150" i="1"/>
  <c r="G150" i="1"/>
  <c r="Y23" i="1"/>
  <c r="X23" i="1"/>
  <c r="N110" i="1"/>
  <c r="I110" i="1"/>
  <c r="H110" i="1"/>
  <c r="G110" i="1"/>
  <c r="N3" i="1"/>
  <c r="I3" i="1"/>
  <c r="H3" i="1"/>
  <c r="G3" i="1"/>
  <c r="Y21" i="1"/>
  <c r="X21" i="1"/>
  <c r="N106" i="1"/>
  <c r="I106" i="1"/>
  <c r="H106" i="1"/>
  <c r="G106" i="1"/>
  <c r="Y20" i="1"/>
  <c r="X20" i="1"/>
  <c r="N92" i="1"/>
  <c r="I92" i="1"/>
  <c r="H92" i="1"/>
  <c r="G92" i="1"/>
  <c r="Y19" i="1"/>
  <c r="X19" i="1"/>
  <c r="M264" i="1"/>
  <c r="I264" i="1" s="1"/>
  <c r="Y18" i="1"/>
  <c r="X18" i="1"/>
  <c r="N73" i="1"/>
  <c r="I73" i="1"/>
  <c r="H73" i="1"/>
  <c r="G73" i="1"/>
  <c r="Y17" i="1"/>
  <c r="X17" i="1"/>
  <c r="N54" i="1"/>
  <c r="I54" i="1"/>
  <c r="G54" i="1"/>
  <c r="Y16" i="1"/>
  <c r="X16" i="1"/>
  <c r="N50" i="1"/>
  <c r="I50" i="1"/>
  <c r="G50" i="1"/>
  <c r="Y15" i="1"/>
  <c r="X15" i="1"/>
  <c r="N155" i="1"/>
  <c r="I155" i="1"/>
  <c r="H155" i="1"/>
  <c r="G155" i="1"/>
  <c r="Y14" i="1"/>
  <c r="X14" i="1"/>
  <c r="N219" i="1"/>
  <c r="H219" i="1"/>
  <c r="Y13" i="1"/>
  <c r="X13" i="1"/>
  <c r="N197" i="1"/>
  <c r="I197" i="1"/>
  <c r="H197" i="1"/>
  <c r="G197" i="1"/>
  <c r="Y12" i="1"/>
  <c r="X12" i="1"/>
  <c r="N254" i="1"/>
  <c r="I254" i="1"/>
  <c r="Y11" i="1"/>
  <c r="X11" i="1"/>
  <c r="N135" i="1"/>
  <c r="I135" i="1"/>
  <c r="H135" i="1"/>
  <c r="G135" i="1"/>
  <c r="Y10" i="1"/>
  <c r="X10" i="1"/>
  <c r="N107" i="1"/>
  <c r="I107" i="1"/>
  <c r="H107" i="1"/>
  <c r="G107" i="1"/>
  <c r="Y9" i="1"/>
  <c r="X9" i="1"/>
  <c r="N246" i="1"/>
  <c r="H246" i="1"/>
  <c r="Y8" i="1"/>
  <c r="X8" i="1"/>
  <c r="N80" i="1"/>
  <c r="I80" i="1"/>
  <c r="H80" i="1"/>
  <c r="G80" i="1"/>
  <c r="Y7" i="1"/>
  <c r="X7" i="1"/>
  <c r="N176" i="1"/>
  <c r="I176" i="1"/>
  <c r="H176" i="1"/>
  <c r="G176" i="1"/>
  <c r="Y6" i="1"/>
  <c r="X6" i="1"/>
  <c r="N97" i="1"/>
  <c r="I97" i="1"/>
  <c r="H97" i="1"/>
  <c r="G97" i="1"/>
  <c r="Y5" i="1"/>
  <c r="X5" i="1"/>
  <c r="N90" i="1"/>
  <c r="I90" i="1"/>
  <c r="H90" i="1"/>
  <c r="G90" i="1"/>
  <c r="Y4" i="1"/>
  <c r="X4" i="1"/>
  <c r="N202" i="1"/>
  <c r="I202" i="1"/>
  <c r="H202" i="1"/>
  <c r="G202" i="1"/>
  <c r="Y3" i="1"/>
  <c r="X3" i="1"/>
  <c r="M268" i="1"/>
  <c r="N268" i="1" s="1"/>
  <c r="Y2" i="1"/>
  <c r="X2" i="1"/>
  <c r="N175" i="1"/>
  <c r="Q175" i="1" s="1"/>
  <c r="I175" i="1"/>
  <c r="H175" i="1"/>
  <c r="G175" i="1"/>
  <c r="T276" i="1" l="1"/>
  <c r="Q214" i="1"/>
  <c r="Q198" i="1"/>
  <c r="X22" i="1"/>
  <c r="Y100" i="1"/>
  <c r="Q131" i="1"/>
  <c r="Q230" i="1"/>
  <c r="Q58" i="1"/>
  <c r="Q150" i="1"/>
  <c r="Q271" i="1"/>
  <c r="Q59" i="1"/>
  <c r="Q129" i="1"/>
  <c r="Q184" i="1"/>
  <c r="Q227" i="1"/>
  <c r="Q190" i="1"/>
  <c r="Q169" i="1"/>
  <c r="Q148" i="1"/>
  <c r="Q177" i="1"/>
  <c r="Q117" i="1"/>
  <c r="Q26" i="1"/>
  <c r="Q220" i="1"/>
  <c r="Q120" i="1"/>
  <c r="Q20" i="1"/>
  <c r="Q225" i="1"/>
  <c r="Q106" i="1"/>
  <c r="Q146" i="1"/>
  <c r="Q125" i="1"/>
  <c r="Q272" i="1"/>
  <c r="Q53" i="1"/>
  <c r="Q108" i="1"/>
  <c r="Q156" i="1"/>
  <c r="Q229" i="1"/>
  <c r="Q162" i="1"/>
  <c r="Q232" i="1"/>
  <c r="Q208" i="1"/>
  <c r="Q151" i="1"/>
  <c r="Q136" i="1"/>
  <c r="Q130" i="1"/>
  <c r="Q199" i="1"/>
  <c r="Q115" i="1"/>
  <c r="Q60" i="1"/>
  <c r="Q260" i="1"/>
  <c r="Q36" i="1"/>
  <c r="Q105" i="1"/>
  <c r="Q270" i="1"/>
  <c r="Q193" i="1"/>
  <c r="Q37" i="1"/>
  <c r="Q195" i="1"/>
  <c r="Q239" i="1"/>
  <c r="Q269" i="1"/>
  <c r="Q124" i="1"/>
  <c r="Q52" i="1"/>
  <c r="Q46" i="1"/>
  <c r="Q168" i="1"/>
  <c r="Q122" i="1"/>
  <c r="Q164" i="1"/>
  <c r="Q196" i="1"/>
  <c r="Q206" i="1"/>
  <c r="Q192" i="1"/>
  <c r="Q217" i="1"/>
  <c r="Q63" i="1"/>
  <c r="Q110" i="1"/>
  <c r="Q4" i="1"/>
  <c r="Q98" i="1"/>
  <c r="Q201" i="1"/>
  <c r="Q38" i="1"/>
  <c r="Q142" i="1"/>
  <c r="Q210" i="1"/>
  <c r="Q49" i="1"/>
  <c r="Q262" i="1"/>
  <c r="Q194" i="1"/>
  <c r="Q118" i="1"/>
  <c r="Q9" i="1"/>
  <c r="Q123" i="1"/>
  <c r="Q161" i="1"/>
  <c r="Q54" i="1"/>
  <c r="Q104" i="1"/>
  <c r="Q212" i="1"/>
  <c r="Q141" i="1"/>
  <c r="Q238" i="1"/>
  <c r="Q235" i="1"/>
  <c r="Q34" i="1"/>
  <c r="Q147" i="1"/>
  <c r="Q261" i="1"/>
  <c r="Q112" i="1"/>
  <c r="Q158" i="1"/>
  <c r="Q65" i="1"/>
  <c r="Q209" i="1"/>
  <c r="Q47" i="1"/>
  <c r="Q203" i="1"/>
  <c r="Q18" i="1"/>
  <c r="Q50" i="1"/>
  <c r="Q61" i="1"/>
  <c r="Q30" i="1"/>
  <c r="Q188" i="1"/>
  <c r="Q245" i="1"/>
  <c r="Q64" i="1"/>
  <c r="Q51" i="1"/>
  <c r="Q33" i="1"/>
  <c r="Q234" i="1"/>
  <c r="Q154" i="1"/>
  <c r="Q181" i="1"/>
  <c r="Q197" i="1"/>
  <c r="Q222" i="1"/>
  <c r="Q6" i="1"/>
  <c r="Q42" i="1"/>
  <c r="Q113" i="1"/>
  <c r="Q263" i="1"/>
  <c r="Q187" i="1"/>
  <c r="Q182" i="1"/>
  <c r="Q215" i="1"/>
  <c r="Q19" i="1"/>
  <c r="Q99" i="1"/>
  <c r="Q159" i="1"/>
  <c r="Q176" i="1"/>
  <c r="Q145" i="1"/>
  <c r="Q185" i="1"/>
  <c r="Q39" i="1"/>
  <c r="Q166" i="1"/>
  <c r="Q140" i="1"/>
  <c r="Q121" i="1"/>
  <c r="Q200" i="1"/>
  <c r="Q173" i="1"/>
  <c r="Q133" i="1"/>
  <c r="Q44" i="1"/>
  <c r="Q111" i="1"/>
  <c r="Q143" i="1"/>
  <c r="Q191" i="1"/>
  <c r="Q128" i="1"/>
  <c r="Q244" i="1"/>
  <c r="Q178" i="1"/>
  <c r="Q218" i="1"/>
  <c r="Q114" i="1"/>
  <c r="Q97" i="1"/>
  <c r="Q226" i="1"/>
  <c r="Q138" i="1"/>
  <c r="Q170" i="1"/>
  <c r="Q183" i="1"/>
  <c r="Q273" i="1"/>
  <c r="Q137" i="1"/>
  <c r="Q149" i="1"/>
  <c r="Q21" i="1"/>
  <c r="Q189" i="1"/>
  <c r="Q116" i="1"/>
  <c r="Q180" i="1"/>
  <c r="Q5" i="1"/>
  <c r="Q127" i="1"/>
  <c r="Q90" i="1"/>
  <c r="Q100" i="1"/>
  <c r="Q233" i="1"/>
  <c r="Q228" i="1"/>
  <c r="Q265" i="1"/>
  <c r="Q62" i="1"/>
  <c r="Q160" i="1"/>
  <c r="Q15" i="1"/>
  <c r="Q35" i="1"/>
  <c r="Q48" i="1"/>
  <c r="Q28" i="1"/>
  <c r="Q27" i="1"/>
  <c r="Q55" i="1"/>
  <c r="Q157" i="1"/>
  <c r="Q274" i="1"/>
  <c r="Q8" i="1"/>
  <c r="Q126" i="1"/>
  <c r="Q202" i="1"/>
  <c r="Q231" i="1"/>
  <c r="Q224" i="1"/>
  <c r="Q165" i="1"/>
  <c r="Q29" i="1"/>
  <c r="Q14" i="1"/>
  <c r="Q179" i="1"/>
  <c r="Q43" i="1"/>
  <c r="Q207" i="1"/>
  <c r="Q109" i="1"/>
  <c r="Q172" i="1"/>
  <c r="Q240" i="1"/>
  <c r="Q204" i="1"/>
  <c r="Q268" i="1"/>
  <c r="Q241" i="1"/>
  <c r="Q236" i="1"/>
  <c r="Q153" i="1"/>
  <c r="Q134" i="1"/>
  <c r="Q144" i="1"/>
  <c r="Q13" i="1"/>
  <c r="Q174" i="1"/>
  <c r="Q17" i="1"/>
  <c r="Q237" i="1"/>
  <c r="Q167" i="1"/>
  <c r="Q16" i="1"/>
  <c r="Q56" i="1"/>
  <c r="Q132" i="1"/>
  <c r="Q205" i="1"/>
  <c r="Q119" i="1"/>
  <c r="P24" i="1"/>
  <c r="I31" i="1"/>
  <c r="N31" i="1"/>
  <c r="Q31" i="1" s="1"/>
  <c r="N24" i="1"/>
  <c r="I267" i="1"/>
  <c r="X114" i="1"/>
  <c r="N23" i="1"/>
  <c r="X173" i="1"/>
  <c r="H31" i="1"/>
  <c r="N264" i="1"/>
  <c r="Q264" i="1" s="1"/>
  <c r="I273" i="1"/>
  <c r="Y114" i="1"/>
  <c r="N266" i="1"/>
  <c r="Q266" i="1" s="1"/>
  <c r="I268" i="1"/>
  <c r="I39" i="1"/>
  <c r="X269" i="1"/>
  <c r="I10" i="1"/>
  <c r="H248" i="1"/>
  <c r="N10" i="1"/>
  <c r="Q10" i="1" s="1"/>
  <c r="I263" i="1"/>
  <c r="G39" i="1"/>
  <c r="G10" i="1"/>
  <c r="Q24" i="1" l="1"/>
</calcChain>
</file>

<file path=xl/sharedStrings.xml><?xml version="1.0" encoding="utf-8"?>
<sst xmlns="http://schemas.openxmlformats.org/spreadsheetml/2006/main" count="1717" uniqueCount="410">
  <si>
    <t>Achelous</t>
  </si>
  <si>
    <t>Agano-Shinano</t>
  </si>
  <si>
    <t>Amato</t>
  </si>
  <si>
    <t>Amur</t>
  </si>
  <si>
    <t>Amvrakikos</t>
  </si>
  <si>
    <t>Antainambalana</t>
  </si>
  <si>
    <t>Arno</t>
  </si>
  <si>
    <t>Atrak</t>
  </si>
  <si>
    <t>Bakircay</t>
  </si>
  <si>
    <t>Baram</t>
  </si>
  <si>
    <t>Barito</t>
  </si>
  <si>
    <t>Belogolovaya</t>
  </si>
  <si>
    <t>Bemarivo</t>
  </si>
  <si>
    <t>Betsiboka</t>
  </si>
  <si>
    <t>Biga</t>
  </si>
  <si>
    <t>Bradano</t>
  </si>
  <si>
    <t>Brazos-Colorado</t>
  </si>
  <si>
    <t>Buckingham</t>
  </si>
  <si>
    <t>Burdekin</t>
  </si>
  <si>
    <t>Buyuk Menderes</t>
  </si>
  <si>
    <t>Carpentaria</t>
  </si>
  <si>
    <t>Cauvery</t>
  </si>
  <si>
    <t>Cay</t>
  </si>
  <si>
    <t>Ceyhan</t>
  </si>
  <si>
    <t>Chaliyar</t>
  </si>
  <si>
    <t>Chao Praya</t>
  </si>
  <si>
    <t>Chikugo</t>
  </si>
  <si>
    <t>Clarence</t>
  </si>
  <si>
    <t>Colorado</t>
  </si>
  <si>
    <t>Colorado Argentina</t>
  </si>
  <si>
    <t>Congo</t>
  </si>
  <si>
    <t>Cornia</t>
  </si>
  <si>
    <t>Crati</t>
  </si>
  <si>
    <t>Dalaman</t>
  </si>
  <si>
    <t>Daly</t>
  </si>
  <si>
    <t>Danube</t>
  </si>
  <si>
    <t>Dasht</t>
  </si>
  <si>
    <t>De Grey</t>
  </si>
  <si>
    <t>Djigagila</t>
  </si>
  <si>
    <t>Dnister</t>
  </si>
  <si>
    <t>Doce</t>
  </si>
  <si>
    <t>Don</t>
  </si>
  <si>
    <t>Dranka</t>
  </si>
  <si>
    <t>East Central America</t>
  </si>
  <si>
    <t>Ebro</t>
  </si>
  <si>
    <t>El Lobregat</t>
  </si>
  <si>
    <t>Esen</t>
  </si>
  <si>
    <t>Eurotas</t>
  </si>
  <si>
    <t>Evros</t>
  </si>
  <si>
    <t>Fitzroy</t>
  </si>
  <si>
    <t>Fly-Kikori-Purari</t>
  </si>
  <si>
    <t>Gabrik</t>
  </si>
  <si>
    <t>Gabrik and Jask</t>
  </si>
  <si>
    <t>Gange-Brahmaputra</t>
  </si>
  <si>
    <t>Gascoyne</t>
  </si>
  <si>
    <t>Gediz</t>
  </si>
  <si>
    <t>Geum</t>
  </si>
  <si>
    <t>Gornalunga</t>
  </si>
  <si>
    <t>Goromuru</t>
  </si>
  <si>
    <t>Grijalva-Usumacinta</t>
  </si>
  <si>
    <t>Guadalquivir</t>
  </si>
  <si>
    <t>Habgood</t>
  </si>
  <si>
    <t>Hara</t>
  </si>
  <si>
    <t>Havram</t>
  </si>
  <si>
    <t>Helleh</t>
  </si>
  <si>
    <t>Herault</t>
  </si>
  <si>
    <t>Herbert</t>
  </si>
  <si>
    <t>Ifasy</t>
  </si>
  <si>
    <t>Inachos</t>
  </si>
  <si>
    <t>Indus</t>
  </si>
  <si>
    <t>Irrawaddy-Sitong</t>
  </si>
  <si>
    <t>Ishikari</t>
  </si>
  <si>
    <t>Jequintinonha</t>
  </si>
  <si>
    <t>Jucar</t>
  </si>
  <si>
    <t>Kair</t>
  </si>
  <si>
    <t>Kaituna</t>
  </si>
  <si>
    <t>Kaladan-Mayu</t>
  </si>
  <si>
    <t>Kamchatka</t>
  </si>
  <si>
    <t>Kapuas</t>
  </si>
  <si>
    <t>Karaga</t>
  </si>
  <si>
    <t>Kayan-Sembakunh-Sesayap</t>
  </si>
  <si>
    <t>Kizil-Yesilirmak</t>
  </si>
  <si>
    <t>Kocacay</t>
  </si>
  <si>
    <t>Kocadere</t>
  </si>
  <si>
    <t>Komo</t>
  </si>
  <si>
    <t>Krishna-Godavari</t>
  </si>
  <si>
    <t>Kuban</t>
  </si>
  <si>
    <t>Kucukmenderes</t>
  </si>
  <si>
    <t>Kucukmenderes-Belevi</t>
  </si>
  <si>
    <t>Kura</t>
  </si>
  <si>
    <t>Limbang-Trusan</t>
  </si>
  <si>
    <t>Limpopo</t>
  </si>
  <si>
    <t>Luan-Liao</t>
  </si>
  <si>
    <t>Lumi Vjose</t>
  </si>
  <si>
    <t>Magdalena</t>
  </si>
  <si>
    <t>Mahajamba</t>
  </si>
  <si>
    <t>Mahakham</t>
  </si>
  <si>
    <t>Mahanadi</t>
  </si>
  <si>
    <t>Mahavavy</t>
  </si>
  <si>
    <t>Mahni</t>
  </si>
  <si>
    <t>Mamberamo</t>
  </si>
  <si>
    <t>Manambaho</t>
  </si>
  <si>
    <t>Mand</t>
  </si>
  <si>
    <t>Maningory</t>
  </si>
  <si>
    <t>Mann</t>
  </si>
  <si>
    <t>Mannu</t>
  </si>
  <si>
    <t>Mavroneri</t>
  </si>
  <si>
    <t>Medjerda</t>
  </si>
  <si>
    <t>Mekong</t>
  </si>
  <si>
    <t>Menarandra</t>
  </si>
  <si>
    <t>Mississippi</t>
  </si>
  <si>
    <t>Motoshechnaya</t>
  </si>
  <si>
    <t>Muga</t>
  </si>
  <si>
    <t>Nachiki</t>
  </si>
  <si>
    <t>Nagara-Kiso</t>
  </si>
  <si>
    <t>Nayarit</t>
  </si>
  <si>
    <t>Neman</t>
  </si>
  <si>
    <t>Nestos</t>
  </si>
  <si>
    <t>Niger</t>
  </si>
  <si>
    <t>Nile</t>
  </si>
  <si>
    <t>Nooramunga</t>
  </si>
  <si>
    <t>North Java complex</t>
  </si>
  <si>
    <t>North Kennedy</t>
  </si>
  <si>
    <t>North Sri Lanka</t>
  </si>
  <si>
    <t>Oder</t>
  </si>
  <si>
    <t>Ogooue</t>
  </si>
  <si>
    <t>Ombrone</t>
  </si>
  <si>
    <t>Orange</t>
  </si>
  <si>
    <t>Ord</t>
  </si>
  <si>
    <t>Orinoco-Amazon</t>
  </si>
  <si>
    <t>Pacific-Columbia</t>
  </si>
  <si>
    <t>Padas</t>
  </si>
  <si>
    <t>Pahang</t>
  </si>
  <si>
    <t>Pamisos</t>
  </si>
  <si>
    <t>Papaloapan</t>
  </si>
  <si>
    <t>Paraibo</t>
  </si>
  <si>
    <t>Parana</t>
  </si>
  <si>
    <t>Pearl</t>
  </si>
  <si>
    <t>Penner-Palar</t>
  </si>
  <si>
    <t>Peter John</t>
  </si>
  <si>
    <t>Piako-Waihou</t>
  </si>
  <si>
    <t>Pineios</t>
  </si>
  <si>
    <t>Pineios (Elis)</t>
  </si>
  <si>
    <t>Pivdennyi Buh</t>
  </si>
  <si>
    <t>Po</t>
  </si>
  <si>
    <t>Poronay</t>
  </si>
  <si>
    <t>Portatore</t>
  </si>
  <si>
    <t>Pulau-Lorentz</t>
  </si>
  <si>
    <t>Rajang-Sarawak</t>
  </si>
  <si>
    <t>Rangitaiki</t>
  </si>
  <si>
    <t>Red</t>
  </si>
  <si>
    <t>Rhine-Elbe</t>
  </si>
  <si>
    <t>Rhone</t>
  </si>
  <si>
    <t>Rio Grande</t>
  </si>
  <si>
    <t>Rio Guayas</t>
  </si>
  <si>
    <t>Rio Piuro</t>
  </si>
  <si>
    <t>Rio Sinu</t>
  </si>
  <si>
    <t>Rioni</t>
  </si>
  <si>
    <t>Robinson</t>
  </si>
  <si>
    <t>Rudgaz</t>
  </si>
  <si>
    <t>Rufiji</t>
  </si>
  <si>
    <t>Rumahanga</t>
  </si>
  <si>
    <t>Rusakova</t>
  </si>
  <si>
    <t>Sacramento</t>
  </si>
  <si>
    <t>Sakarya</t>
  </si>
  <si>
    <t>Sambas</t>
  </si>
  <si>
    <t>Sanaga</t>
  </si>
  <si>
    <t>Sao Francisco</t>
  </si>
  <si>
    <t>Saricay</t>
  </si>
  <si>
    <t>Schinia Marathona</t>
  </si>
  <si>
    <t>Sebou</t>
  </si>
  <si>
    <t>Segura</t>
  </si>
  <si>
    <t>Sele</t>
  </si>
  <si>
    <t>Senegal</t>
  </si>
  <si>
    <t>Sepik-Ramu</t>
  </si>
  <si>
    <t>Simav</t>
  </si>
  <si>
    <t>Solo-Brantas</t>
  </si>
  <si>
    <t>South Aligator</t>
  </si>
  <si>
    <t>South Java complex</t>
  </si>
  <si>
    <t>Strymnas</t>
  </si>
  <si>
    <t>Sumatra complex</t>
  </si>
  <si>
    <t>Ta Pi</t>
  </si>
  <si>
    <t>Taeryong-Taedong</t>
  </si>
  <si>
    <t>Tafros</t>
  </si>
  <si>
    <t>Tagus</t>
  </si>
  <si>
    <t>Tiab and Minab Hara</t>
  </si>
  <si>
    <t>Tiber</t>
  </si>
  <si>
    <t>Tigris-Euphrates</t>
  </si>
  <si>
    <t>Tirso</t>
  </si>
  <si>
    <t>Tone-Arakawa</t>
  </si>
  <si>
    <t>Tuzla</t>
  </si>
  <si>
    <t>Ulhas</t>
  </si>
  <si>
    <t>Utkholok</t>
  </si>
  <si>
    <t>Vaigai</t>
  </si>
  <si>
    <t>Vardar</t>
  </si>
  <si>
    <t>Victoria</t>
  </si>
  <si>
    <t>Vistula</t>
  </si>
  <si>
    <t>Volta</t>
  </si>
  <si>
    <t>Volturno</t>
  </si>
  <si>
    <t>Waikato</t>
  </si>
  <si>
    <t>Waimakariri</t>
  </si>
  <si>
    <t>Waimea</t>
  </si>
  <si>
    <t>Waipoa</t>
  </si>
  <si>
    <t>Wairoa</t>
  </si>
  <si>
    <t>West Sri Lanka</t>
  </si>
  <si>
    <t>Yawuru</t>
  </si>
  <si>
    <t>Yellow-Yangtze</t>
  </si>
  <si>
    <t>Zambezi</t>
  </si>
  <si>
    <t>CP ID</t>
  </si>
  <si>
    <t>CP area</t>
  </si>
  <si>
    <t>CP Name</t>
  </si>
  <si>
    <t>Delta</t>
  </si>
  <si>
    <t>Representative river</t>
  </si>
  <si>
    <t>Type</t>
  </si>
  <si>
    <t>Mega-deltas</t>
  </si>
  <si>
    <t>Medium-size deltas</t>
  </si>
  <si>
    <t>Minor deltas</t>
  </si>
  <si>
    <t>Continent</t>
  </si>
  <si>
    <t>Country</t>
  </si>
  <si>
    <t>Percent</t>
  </si>
  <si>
    <t>Biomes</t>
  </si>
  <si>
    <t>Climate</t>
  </si>
  <si>
    <t>20m Area</t>
  </si>
  <si>
    <t>Dif</t>
  </si>
  <si>
    <t>Asia</t>
  </si>
  <si>
    <t>China</t>
  </si>
  <si>
    <t>Warm temperate</t>
  </si>
  <si>
    <t>K. Warm temperate and mesic</t>
  </si>
  <si>
    <t>Yellow</t>
  </si>
  <si>
    <t>Yangtze</t>
  </si>
  <si>
    <t>North America</t>
  </si>
  <si>
    <t>Canada</t>
  </si>
  <si>
    <t>Boreal / Alpine</t>
  </si>
  <si>
    <t>G. Cold and mesic</t>
  </si>
  <si>
    <t>Orinoco; Amazon</t>
  </si>
  <si>
    <t>South America</t>
  </si>
  <si>
    <t>Venezuela, Guyana, Suriname, France, Brazil</t>
  </si>
  <si>
    <t>Tropical</t>
  </si>
  <si>
    <t>R. Extremely hot and moist</t>
  </si>
  <si>
    <t>Thailand</t>
  </si>
  <si>
    <t>Pacific Colombia</t>
  </si>
  <si>
    <t>Atrato; Mira; San Juan</t>
  </si>
  <si>
    <t>Colombia</t>
  </si>
  <si>
    <t>Atrato</t>
  </si>
  <si>
    <t>Mira; San Juan</t>
  </si>
  <si>
    <t>Gange; Brahmaputra</t>
  </si>
  <si>
    <t>Bangladesh; India</t>
  </si>
  <si>
    <t>Sacramento; San Joaquin</t>
  </si>
  <si>
    <t>USA</t>
  </si>
  <si>
    <t>L. Warm temperate and xeric</t>
  </si>
  <si>
    <t>Kahayan; Mendawai</t>
  </si>
  <si>
    <t>Indonesia</t>
  </si>
  <si>
    <t>Batang Indragiri; Masi</t>
  </si>
  <si>
    <t>Cool temperate</t>
  </si>
  <si>
    <t>H. Cool temperate and dry</t>
  </si>
  <si>
    <t>Ob</t>
  </si>
  <si>
    <t>Russia</t>
  </si>
  <si>
    <t>F. Extremely cold and mesic</t>
  </si>
  <si>
    <t>West Ob Estuary</t>
  </si>
  <si>
    <t>medium-sized</t>
  </si>
  <si>
    <t>Africa</t>
  </si>
  <si>
    <t>Nigeria</t>
  </si>
  <si>
    <t>Drylands</t>
  </si>
  <si>
    <t>Q. Extremely hot and xeric</t>
  </si>
  <si>
    <t>India</t>
  </si>
  <si>
    <t>Papua New Guinea</t>
  </si>
  <si>
    <t>Mexico</t>
  </si>
  <si>
    <t>Peru</t>
  </si>
  <si>
    <t>Sub-tropical</t>
  </si>
  <si>
    <t>M. Hot and mesic</t>
  </si>
  <si>
    <t>Coco; Grande de Matagalpa</t>
  </si>
  <si>
    <t>Guatemala; Honduras; Nicaragua</t>
  </si>
  <si>
    <t>Mozambique</t>
  </si>
  <si>
    <t>Incomati-Maputo</t>
  </si>
  <si>
    <t>Incomati; Maputo</t>
  </si>
  <si>
    <t>USA; Mexico</t>
  </si>
  <si>
    <t>Turkmenistan; Iran</t>
  </si>
  <si>
    <t>Rekinniki</t>
  </si>
  <si>
    <t>Indonesia; Malaysia</t>
  </si>
  <si>
    <t>Ecuador</t>
  </si>
  <si>
    <t>Yukon-Kuskokwim</t>
  </si>
  <si>
    <t>Yukon; Kuskokwim</t>
  </si>
  <si>
    <t>Gabon</t>
  </si>
  <si>
    <t>Cameroon</t>
  </si>
  <si>
    <t>Indigirka</t>
  </si>
  <si>
    <t>Indigirka; Alazeya</t>
  </si>
  <si>
    <t>Europe</t>
  </si>
  <si>
    <t>I. Cool temperate and xeric</t>
  </si>
  <si>
    <t>international</t>
  </si>
  <si>
    <t>Irrawaddy; Sitong; Salween</t>
  </si>
  <si>
    <t>Myanmar</t>
  </si>
  <si>
    <t>Pur</t>
  </si>
  <si>
    <t>Italy</t>
  </si>
  <si>
    <t>MacArthur; Gilbert; Flinders</t>
  </si>
  <si>
    <t>Australia</t>
  </si>
  <si>
    <t>Grijalva; Usumacinta</t>
  </si>
  <si>
    <t>Yana</t>
  </si>
  <si>
    <t>Mauritania; Senegal</t>
  </si>
  <si>
    <t>Amguema</t>
  </si>
  <si>
    <t>Arctic / Alpine</t>
  </si>
  <si>
    <t>D. Extremely cold and wet</t>
  </si>
  <si>
    <t>N. Hot and dry</t>
  </si>
  <si>
    <t>Tanzania</t>
  </si>
  <si>
    <t>Anadyr</t>
  </si>
  <si>
    <t>Morocco</t>
  </si>
  <si>
    <t>Turekey</t>
  </si>
  <si>
    <t>Khatanga</t>
  </si>
  <si>
    <t>Malaysia</t>
  </si>
  <si>
    <t>Antipayota</t>
  </si>
  <si>
    <t>Kobuk</t>
  </si>
  <si>
    <t>Vietnam</t>
  </si>
  <si>
    <t>Japan</t>
  </si>
  <si>
    <t>Tigris; Euphrates; Karun</t>
  </si>
  <si>
    <t>P. Extremely hot and arid</t>
  </si>
  <si>
    <t>Pakistan</t>
  </si>
  <si>
    <t>Malaysia; Brunei</t>
  </si>
  <si>
    <t>Greece</t>
  </si>
  <si>
    <t>Brazos; Colorado</t>
  </si>
  <si>
    <t>Papaloapan; Blanco</t>
  </si>
  <si>
    <t>Kolyma</t>
  </si>
  <si>
    <t>Digul</t>
  </si>
  <si>
    <t>Yuribei</t>
  </si>
  <si>
    <t>Madagascar</t>
  </si>
  <si>
    <t>J. Cool temperate and moist</t>
  </si>
  <si>
    <t>Albania</t>
  </si>
  <si>
    <t>Murtyyakha</t>
  </si>
  <si>
    <t>Penzhina</t>
  </si>
  <si>
    <t>Poland</t>
  </si>
  <si>
    <t>Argentina</t>
  </si>
  <si>
    <t>France</t>
  </si>
  <si>
    <t>Yenisei</t>
  </si>
  <si>
    <t>Turekey; Greece</t>
  </si>
  <si>
    <t>Tunisia</t>
  </si>
  <si>
    <t>Velikaya-Tumanskaya</t>
  </si>
  <si>
    <t>East Sri Lanka</t>
  </si>
  <si>
    <t>Sri Lanka</t>
  </si>
  <si>
    <t>New Zeeland</t>
  </si>
  <si>
    <t>Portugal</t>
  </si>
  <si>
    <t>Spain</t>
  </si>
  <si>
    <t>Brazil</t>
  </si>
  <si>
    <t>Georgia</t>
  </si>
  <si>
    <t>San Pedro; Grande Santiago</t>
  </si>
  <si>
    <t>Egypt</t>
  </si>
  <si>
    <t>Pegtymel</t>
  </si>
  <si>
    <t>Kanchalan</t>
  </si>
  <si>
    <t>Omoloy</t>
  </si>
  <si>
    <t>Dem. Rep. Congo; Angola</t>
  </si>
  <si>
    <t>Baydarata</t>
  </si>
  <si>
    <t>Syadoryakha</t>
  </si>
  <si>
    <t>Iran</t>
  </si>
  <si>
    <t>Kara</t>
  </si>
  <si>
    <t>Cambodia; Vietnam</t>
  </si>
  <si>
    <t>Ukelayat</t>
  </si>
  <si>
    <t>Colville</t>
  </si>
  <si>
    <t>North Korea</t>
  </si>
  <si>
    <t>Lena</t>
  </si>
  <si>
    <t>Iran; Pakistan</t>
  </si>
  <si>
    <t>Anabar</t>
  </si>
  <si>
    <t>Leningradskaya</t>
  </si>
  <si>
    <t>Khatyrka</t>
  </si>
  <si>
    <t>South Korea</t>
  </si>
  <si>
    <t>Mexico; USA</t>
  </si>
  <si>
    <t>O. Hot and arid</t>
  </si>
  <si>
    <t>Mackenzie</t>
  </si>
  <si>
    <t>Dvina</t>
  </si>
  <si>
    <t>Noatak</t>
  </si>
  <si>
    <t>Pucheveyem</t>
  </si>
  <si>
    <t>Russia, Lithuania</t>
  </si>
  <si>
    <t>Pakhacha</t>
  </si>
  <si>
    <t>Pechora</t>
  </si>
  <si>
    <t>Olenyok</t>
  </si>
  <si>
    <t>Volga-Ural</t>
  </si>
  <si>
    <t>Volga; Ural</t>
  </si>
  <si>
    <t>Namibia; South Africa</t>
  </si>
  <si>
    <t>Cogâlnic</t>
  </si>
  <si>
    <t>Ukraine</t>
  </si>
  <si>
    <t>Pyasina</t>
  </si>
  <si>
    <t>Peschanka</t>
  </si>
  <si>
    <t>Opuka</t>
  </si>
  <si>
    <t>Ilpi-Itchayvayam</t>
  </si>
  <si>
    <t>Taymya</t>
  </si>
  <si>
    <t>Cooper</t>
  </si>
  <si>
    <t>E. Cold and wet</t>
  </si>
  <si>
    <t>Azerbaijan</t>
  </si>
  <si>
    <t>Vatyna</t>
  </si>
  <si>
    <t>Bering</t>
  </si>
  <si>
    <t>Apuka</t>
  </si>
  <si>
    <t>Moldova; Ukraine</t>
  </si>
  <si>
    <t>Ghana</t>
  </si>
  <si>
    <t>Chaydakh-Yuryakh</t>
  </si>
  <si>
    <t>Peschanaya</t>
  </si>
  <si>
    <t>Yakhadyyakha</t>
  </si>
  <si>
    <t>Korothaika</t>
  </si>
  <si>
    <t>Cernaya</t>
  </si>
  <si>
    <t>Bely</t>
  </si>
  <si>
    <t>More-Yu</t>
  </si>
  <si>
    <t>Coastal Area COP90</t>
  </si>
  <si>
    <t>Percent CDv1</t>
  </si>
  <si>
    <t>Percent COP90</t>
  </si>
  <si>
    <t>Diference %</t>
  </si>
  <si>
    <t>mega</t>
  </si>
  <si>
    <t>Krishna; Godavari</t>
  </si>
  <si>
    <t>Dnieper</t>
  </si>
  <si>
    <t>Ngaruroro</t>
  </si>
  <si>
    <t>Agano; Shinano</t>
  </si>
  <si>
    <t>Pulau; Lorenz</t>
  </si>
  <si>
    <t>Dif CD v1 v2</t>
  </si>
  <si>
    <t>Coastal Area CD_ v1</t>
  </si>
  <si>
    <t>Coastal Area CD_ v2</t>
  </si>
  <si>
    <t>% v1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</si>
</sst>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8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3" fontId="18" fillId="0" borderId="0" xfId="0" applyNumberFormat="1" applyFont="1" applyAlignment="1">
      <alignment horizontal="center"/>
    </xf>
    <xf numFmtId="3" fontId="0" fillId="0" borderId="0" xfId="0" applyNumberFormat="1"/>
    <xf numFmtId="3" fontId="0" fillId="35" borderId="0" xfId="0" applyNumberFormat="1" applyFill="1" applyAlignment="1">
      <alignment horizontal="center"/>
    </xf>
    <xf numFmtId="0" fontId="14" fillId="35" borderId="0" xfId="0" applyFont="1" applyFill="1" applyAlignment="1">
      <alignment horizontal="center"/>
    </xf>
    <xf numFmtId="0" fontId="0" fillId="35" borderId="0" xfId="0" applyFill="1" applyAlignment="1">
      <alignment horizontal="center"/>
    </xf>
    <xf numFmtId="0" fontId="0" fillId="35" borderId="0" xfId="0" applyFill="1" applyAlignment="1">
      <alignment horizontal="left"/>
    </xf>
    <xf numFmtId="0" fontId="19" fillId="0" borderId="0" xfId="0" applyFont="1" applyAlignment="1">
      <alignment horizontal="center"/>
    </xf>
    <xf numFmtId="0" fontId="18" fillId="35" borderId="0" xfId="0" applyFont="1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3" fontId="18" fillId="35" borderId="0" xfId="0" applyNumberFormat="1" applyFont="1" applyFill="1" applyAlignment="1">
      <alignment horizontal="center"/>
    </xf>
    <xf numFmtId="1" fontId="0" fillId="35" borderId="0" xfId="0" applyNumberFormat="1" applyFill="1" applyAlignment="1">
      <alignment horizontal="left"/>
    </xf>
    <xf numFmtId="0" fontId="14" fillId="35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5" borderId="0" xfId="11" applyFont="1" applyFill="1" applyBorder="1" applyAlignment="1">
      <alignment horizontal="center"/>
    </xf>
    <xf numFmtId="0" fontId="1" fillId="35" borderId="0" xfId="11" applyFont="1" applyFill="1" applyBorder="1" applyAlignment="1">
      <alignment horizontal="center"/>
    </xf>
    <xf numFmtId="0" fontId="18" fillId="35" borderId="0" xfId="0" applyFont="1" applyFill="1" applyAlignment="1">
      <alignment horizontal="center"/>
    </xf>
    <xf numFmtId="0" fontId="1" fillId="35" borderId="0" xfId="11" applyFont="1" applyFill="1" applyBorder="1" applyAlignment="1">
      <alignment horizontal="center" vertical="center" wrapText="1"/>
    </xf>
    <xf numFmtId="3" fontId="0" fillId="34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  <xf numFmtId="0" fontId="0" fillId="34" borderId="0" xfId="0" applyFill="1" applyAlignment="1">
      <alignment horizontal="left"/>
    </xf>
    <xf numFmtId="0" fontId="1" fillId="35" borderId="0" xfId="15" applyFont="1" applyFill="1" applyBorder="1" applyAlignment="1">
      <alignment horizontal="center"/>
    </xf>
    <xf numFmtId="0" fontId="0" fillId="34" borderId="0" xfId="0" applyFill="1" applyAlignment="1">
      <alignment horizontal="center" vertical="center"/>
    </xf>
    <xf numFmtId="0" fontId="0" fillId="34" borderId="0" xfId="0" applyFill="1" applyAlignment="1">
      <alignment horizontal="center" wrapText="1"/>
    </xf>
    <xf numFmtId="164" fontId="19" fillId="35" borderId="0" xfId="11" applyNumberFormat="1" applyFont="1" applyFill="1" applyBorder="1" applyAlignment="1">
      <alignment horizontal="center"/>
    </xf>
    <xf numFmtId="164" fontId="1" fillId="35" borderId="0" xfId="11" applyNumberFormat="1" applyFont="1" applyFill="1" applyBorder="1" applyAlignment="1">
      <alignment horizontal="center"/>
    </xf>
    <xf numFmtId="3" fontId="19" fillId="35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0" fontId="18" fillId="34" borderId="0" xfId="0" applyFont="1" applyFill="1" applyAlignment="1">
      <alignment horizontal="center"/>
    </xf>
    <xf numFmtId="1" fontId="0" fillId="35" borderId="0" xfId="0" applyNumberFormat="1" applyFill="1" applyAlignment="1">
      <alignment horizontal="center"/>
    </xf>
    <xf numFmtId="0" fontId="1" fillId="35" borderId="0" xfId="28" applyFill="1" applyAlignment="1">
      <alignment horizontal="left"/>
    </xf>
    <xf numFmtId="0" fontId="1" fillId="35" borderId="0" xfId="15" applyFont="1" applyFill="1" applyBorder="1" applyAlignment="1">
      <alignment horizontal="center" vertical="center"/>
    </xf>
    <xf numFmtId="0" fontId="1" fillId="34" borderId="0" xfId="15" applyFont="1" applyFill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wrapText="1"/>
    </xf>
    <xf numFmtId="0" fontId="19" fillId="35" borderId="0" xfId="0" applyFont="1" applyFill="1" applyAlignment="1">
      <alignment horizontal="center" vertical="center"/>
    </xf>
    <xf numFmtId="3" fontId="0" fillId="35" borderId="0" xfId="0" applyNumberFormat="1" applyFill="1" applyAlignment="1">
      <alignment horizontal="center" wrapText="1"/>
    </xf>
    <xf numFmtId="0" fontId="19" fillId="35" borderId="0" xfId="28" applyFont="1" applyFill="1" applyAlignment="1">
      <alignment horizontal="center"/>
    </xf>
    <xf numFmtId="0" fontId="1" fillId="35" borderId="0" xfId="28" applyFill="1" applyAlignment="1">
      <alignment horizontal="center"/>
    </xf>
    <xf numFmtId="0" fontId="1" fillId="35" borderId="0" xfId="15" applyFont="1" applyFill="1" applyBorder="1" applyAlignment="1">
      <alignment horizontal="center" vertical="center" wrapText="1"/>
    </xf>
    <xf numFmtId="0" fontId="1" fillId="34" borderId="0" xfId="15" applyFont="1" applyFill="1" applyBorder="1" applyAlignment="1">
      <alignment horizontal="center"/>
    </xf>
    <xf numFmtId="0" fontId="0" fillId="34" borderId="0" xfId="0" applyFill="1" applyAlignment="1">
      <alignment horizontal="center" vertical="center" wrapText="1"/>
    </xf>
    <xf numFmtId="3" fontId="19" fillId="35" borderId="0" xfId="0" applyNumberFormat="1" applyFont="1" applyFill="1" applyAlignment="1">
      <alignment horizontal="center" vertical="center"/>
    </xf>
    <xf numFmtId="0" fontId="1" fillId="34" borderId="0" xfId="15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3" fontId="0" fillId="34" borderId="0" xfId="0" applyNumberFormat="1" applyFill="1" applyAlignment="1">
      <alignment horizontal="center" vertical="center" wrapText="1"/>
    </xf>
    <xf numFmtId="3" fontId="19" fillId="34" borderId="0" xfId="0" applyNumberFormat="1" applyFont="1" applyFill="1" applyAlignment="1">
      <alignment horizontal="center"/>
    </xf>
    <xf numFmtId="0" fontId="21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center"/>
    </xf>
    <xf numFmtId="3" fontId="22" fillId="33" borderId="10" xfId="0" applyNumberFormat="1" applyFont="1" applyFill="1" applyBorder="1" applyAlignment="1">
      <alignment horizontal="center" vertical="center"/>
    </xf>
    <xf numFmtId="0" fontId="21" fillId="33" borderId="0" xfId="0" applyFont="1" applyFill="1" applyAlignment="1">
      <alignment horizontal="center"/>
    </xf>
    <xf numFmtId="1" fontId="21" fillId="33" borderId="0" xfId="0" applyNumberFormat="1" applyFont="1" applyFill="1"/>
    <xf numFmtId="0" fontId="23" fillId="0" borderId="0" xfId="0" applyFont="1"/>
    <xf numFmtId="0" fontId="21" fillId="33" borderId="0" xfId="0" applyFont="1" applyFill="1" applyAlignment="1">
      <alignment horizontal="left"/>
    </xf>
    <xf numFmtId="3" fontId="22" fillId="33" borderId="0" xfId="0" applyNumberFormat="1" applyFont="1" applyFill="1" applyAlignment="1">
      <alignment horizontal="center" vertical="center"/>
    </xf>
    <xf numFmtId="0" fontId="0" fillId="36" borderId="0" xfId="0" applyFill="1" applyAlignment="1">
      <alignment horizontal="center"/>
    </xf>
    <xf numFmtId="0" fontId="20" fillId="35" borderId="0" xfId="0" applyFont="1" applyFill="1" applyAlignment="1">
      <alignment horizontal="center"/>
    </xf>
    <xf numFmtId="3" fontId="20" fillId="35" borderId="0" xfId="0" applyNumberFormat="1" applyFont="1" applyFill="1" applyAlignment="1">
      <alignment horizontal="center"/>
    </xf>
    <xf numFmtId="0" fontId="20" fillId="35" borderId="0" xfId="0" applyFont="1" applyFill="1" applyAlignment="1">
      <alignment horizontal="center" vertical="center"/>
    </xf>
    <xf numFmtId="3" fontId="20" fillId="34" borderId="0" xfId="0" applyNumberFormat="1" applyFont="1" applyFill="1" applyAlignment="1">
      <alignment horizontal="center"/>
    </xf>
    <xf numFmtId="3" fontId="20" fillId="35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3" fontId="0" fillId="35" borderId="0" xfId="0" applyNumberFormat="1" applyFill="1" applyAlignment="1">
      <alignment horizontal="center" vertical="center"/>
    </xf>
    <xf numFmtId="0" fontId="0" fillId="35" borderId="0" xfId="0" applyFill="1" applyAlignment="1">
      <alignment horizontal="left" vertical="center"/>
    </xf>
    <xf numFmtId="0" fontId="0" fillId="35" borderId="0" xfId="0" applyFill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20" fillId="34" borderId="0" xfId="0" applyFont="1" applyFill="1" applyAlignment="1">
      <alignment horizontal="center"/>
    </xf>
    <xf numFmtId="0" fontId="20" fillId="35" borderId="0" xfId="11" applyFont="1" applyFill="1" applyBorder="1" applyAlignment="1">
      <alignment horizontal="center" vertical="center" wrapText="1"/>
    </xf>
    <xf numFmtId="3" fontId="20" fillId="35" borderId="0" xfId="0" applyNumberFormat="1" applyFont="1" applyFill="1" applyAlignment="1">
      <alignment horizontal="center" wrapText="1"/>
    </xf>
    <xf numFmtId="0" fontId="18" fillId="35" borderId="0" xfId="0" applyFont="1" applyFill="1" applyAlignment="1">
      <alignment horizontal="left"/>
    </xf>
    <xf numFmtId="0" fontId="20" fillId="35" borderId="0" xfId="11" applyFont="1" applyFill="1" applyBorder="1" applyAlignment="1">
      <alignment horizontal="center"/>
    </xf>
    <xf numFmtId="0" fontId="20" fillId="35" borderId="0" xfId="11" applyFont="1" applyFill="1" applyBorder="1" applyAlignment="1">
      <alignment horizontal="left"/>
    </xf>
    <xf numFmtId="3" fontId="0" fillId="36" borderId="0" xfId="0" applyNumberFormat="1" applyFill="1" applyAlignment="1">
      <alignment horizontal="center"/>
    </xf>
    <xf numFmtId="3" fontId="0" fillId="34" borderId="0" xfId="0" applyNumberFormat="1" applyFill="1" applyAlignment="1">
      <alignment horizontal="center" vertical="center"/>
    </xf>
    <xf numFmtId="0" fontId="0" fillId="34" borderId="0" xfId="0" applyFill="1" applyAlignment="1">
      <alignment horizontal="left" vertical="center"/>
    </xf>
    <xf numFmtId="0" fontId="0" fillId="36" borderId="0" xfId="0" applyFill="1" applyAlignment="1">
      <alignment horizontal="left"/>
    </xf>
    <xf numFmtId="0" fontId="0" fillId="36" borderId="0" xfId="0" applyFill="1" applyAlignment="1">
      <alignment horizontal="center" wrapText="1"/>
    </xf>
    <xf numFmtId="3" fontId="20" fillId="35" borderId="0" xfId="28" applyNumberFormat="1" applyFont="1" applyFill="1" applyAlignment="1">
      <alignment horizontal="center"/>
    </xf>
    <xf numFmtId="1" fontId="0" fillId="34" borderId="0" xfId="0" applyNumberFormat="1" applyFill="1" applyAlignment="1">
      <alignment horizontal="center"/>
    </xf>
    <xf numFmtId="0" fontId="20" fillId="35" borderId="0" xfId="28" applyFont="1" applyFill="1" applyAlignment="1">
      <alignment horizontal="center" vertical="center"/>
    </xf>
    <xf numFmtId="0" fontId="14" fillId="35" borderId="0" xfId="28" applyFont="1" applyFill="1" applyAlignment="1">
      <alignment horizontal="center" vertical="center"/>
    </xf>
    <xf numFmtId="0" fontId="1" fillId="35" borderId="0" xfId="28" applyFill="1" applyAlignment="1">
      <alignment horizontal="center" vertical="center"/>
    </xf>
    <xf numFmtId="0" fontId="1" fillId="35" borderId="0" xfId="28" applyFill="1" applyAlignment="1">
      <alignment horizontal="left" vertical="center"/>
    </xf>
    <xf numFmtId="3" fontId="1" fillId="35" borderId="0" xfId="28" applyNumberFormat="1" applyFill="1" applyAlignment="1">
      <alignment horizontal="center" vertical="center"/>
    </xf>
    <xf numFmtId="3" fontId="0" fillId="35" borderId="0" xfId="0" applyNumberFormat="1" applyFill="1" applyAlignment="1">
      <alignment horizontal="center" vertical="center" wrapText="1"/>
    </xf>
    <xf numFmtId="0" fontId="1" fillId="35" borderId="0" xfId="11" applyFont="1" applyFill="1" applyBorder="1" applyAlignment="1">
      <alignment horizontal="center" vertical="center"/>
    </xf>
    <xf numFmtId="3" fontId="18" fillId="35" borderId="0" xfId="0" applyNumberFormat="1" applyFont="1" applyFill="1" applyAlignment="1">
      <alignment horizontal="center" vertical="center"/>
    </xf>
    <xf numFmtId="0" fontId="20" fillId="35" borderId="0" xfId="0" applyFont="1" applyFill="1" applyAlignment="1">
      <alignment horizontal="left" vertical="center"/>
    </xf>
    <xf numFmtId="1" fontId="0" fillId="35" borderId="0" xfId="0" applyNumberFormat="1" applyFill="1" applyAlignment="1">
      <alignment horizontal="center" vertical="center"/>
    </xf>
    <xf numFmtId="1" fontId="0" fillId="35" borderId="0" xfId="0" applyNumberFormat="1" applyFill="1" applyAlignment="1">
      <alignment horizontal="left" vertical="center"/>
    </xf>
    <xf numFmtId="0" fontId="14" fillId="34" borderId="0" xfId="0" applyFont="1" applyFill="1" applyAlignment="1">
      <alignment horizontal="center"/>
    </xf>
    <xf numFmtId="3" fontId="18" fillId="34" borderId="0" xfId="0" applyNumberFormat="1" applyFont="1" applyFill="1" applyAlignment="1">
      <alignment horizontal="center"/>
    </xf>
    <xf numFmtId="0" fontId="18" fillId="34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9" fillId="35" borderId="0" xfId="0" applyFont="1" applyFill="1" applyAlignment="1">
      <alignment horizontal="center"/>
    </xf>
    <xf numFmtId="0" fontId="0" fillId="35" borderId="0" xfId="0" applyFill="1"/>
    <xf numFmtId="0" fontId="14" fillId="35" borderId="0" xfId="15" applyFont="1" applyFill="1" applyBorder="1" applyAlignment="1">
      <alignment horizontal="center" vertical="center"/>
    </xf>
    <xf numFmtId="3" fontId="14" fillId="35" borderId="0" xfId="0" applyNumberFormat="1" applyFont="1" applyFill="1" applyAlignment="1">
      <alignment horizontal="center" vertical="center"/>
    </xf>
    <xf numFmtId="0" fontId="14" fillId="35" borderId="0" xfId="0" applyFont="1" applyFill="1" applyAlignment="1">
      <alignment horizontal="left" vertical="center"/>
    </xf>
    <xf numFmtId="1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3" fontId="14" fillId="0" borderId="0" xfId="0" applyNumberFormat="1" applyFont="1"/>
    <xf numFmtId="1" fontId="14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6"/>
  <sheetViews>
    <sheetView tabSelected="1" workbookViewId="0">
      <pane ySplit="1" topLeftCell="A2" activePane="bottomLeft" state="frozen"/>
      <selection pane="bottomLeft" activeCell="A104" sqref="A104:XFD104"/>
    </sheetView>
  </sheetViews>
  <sheetFormatPr defaultRowHeight="15" x14ac:dyDescent="0.25"/>
  <cols>
    <col min="1" max="1" width="7.85546875" customWidth="1"/>
    <col min="2" max="2" width="14.7109375" style="1" customWidth="1"/>
    <col min="3" max="3" width="20.7109375" style="2" customWidth="1"/>
    <col min="4" max="4" width="22.140625" style="2" customWidth="1"/>
    <col min="5" max="5" width="19.85546875" customWidth="1"/>
    <col min="6" max="6" width="14.7109375" customWidth="1"/>
    <col min="7" max="7" width="18.7109375" customWidth="1"/>
    <col min="8" max="8" width="13.140625" customWidth="1"/>
    <col min="9" max="9" width="11.42578125" customWidth="1"/>
    <col min="10" max="10" width="11.28515625" customWidth="1"/>
    <col min="11" max="11" width="18.85546875" customWidth="1"/>
    <col min="12" max="12" width="15.42578125" customWidth="1"/>
    <col min="13" max="13" width="21.28515625" style="7" customWidth="1"/>
    <col min="14" max="14" width="14.7109375" style="49" customWidth="1"/>
    <col min="15" max="15" width="29.140625" style="3" customWidth="1"/>
    <col min="16" max="16" width="13.140625" style="3" customWidth="1"/>
    <col min="17" max="17" width="13.85546875" style="3" customWidth="1"/>
    <col min="18" max="18" width="21.42578125" style="3" customWidth="1"/>
    <col min="19" max="20" width="32.42578125" style="3" customWidth="1"/>
    <col min="21" max="21" width="16.28515625" style="5" customWidth="1"/>
    <col min="22" max="22" width="25.7109375" customWidth="1"/>
    <col min="23" max="23" width="14.7109375" customWidth="1"/>
  </cols>
  <sheetData>
    <row r="1" spans="1:25" s="58" customFormat="1" ht="15.75" x14ac:dyDescent="0.25">
      <c r="A1" s="52" t="s">
        <v>208</v>
      </c>
      <c r="B1" s="52" t="s">
        <v>209</v>
      </c>
      <c r="C1" s="52" t="s">
        <v>210</v>
      </c>
      <c r="D1" s="52" t="s">
        <v>211</v>
      </c>
      <c r="E1" s="52" t="s">
        <v>212</v>
      </c>
      <c r="F1" s="52" t="s">
        <v>213</v>
      </c>
      <c r="G1" s="52" t="s">
        <v>214</v>
      </c>
      <c r="H1" s="53" t="s">
        <v>215</v>
      </c>
      <c r="I1" s="52" t="s">
        <v>216</v>
      </c>
      <c r="J1" s="54" t="s">
        <v>217</v>
      </c>
      <c r="K1" s="54" t="s">
        <v>218</v>
      </c>
      <c r="L1" s="56" t="s">
        <v>222</v>
      </c>
      <c r="M1" s="55" t="s">
        <v>396</v>
      </c>
      <c r="N1" s="90" t="s">
        <v>398</v>
      </c>
      <c r="O1" s="55" t="s">
        <v>407</v>
      </c>
      <c r="P1" s="60" t="s">
        <v>397</v>
      </c>
      <c r="Q1" s="60" t="s">
        <v>399</v>
      </c>
      <c r="R1" s="55" t="s">
        <v>408</v>
      </c>
      <c r="S1" s="60" t="s">
        <v>406</v>
      </c>
      <c r="T1" s="60" t="s">
        <v>409</v>
      </c>
      <c r="U1" s="59" t="s">
        <v>220</v>
      </c>
      <c r="V1" s="56" t="s">
        <v>221</v>
      </c>
      <c r="X1" s="57" t="s">
        <v>223</v>
      </c>
      <c r="Y1" s="57" t="s">
        <v>219</v>
      </c>
    </row>
    <row r="2" spans="1:25" ht="30" x14ac:dyDescent="0.25">
      <c r="A2" s="68">
        <v>1</v>
      </c>
      <c r="B2" s="69">
        <v>1836</v>
      </c>
      <c r="C2" s="14" t="s">
        <v>381</v>
      </c>
      <c r="D2" s="14" t="s">
        <v>381</v>
      </c>
      <c r="E2" s="14"/>
      <c r="F2" s="14"/>
      <c r="G2" s="14" t="str">
        <f>IF(M2&gt;10000,"mega","")</f>
        <v/>
      </c>
      <c r="H2" s="70" t="str">
        <f>IF(M2&lt;10000,IF(M2&gt;1000,"medium-sized",""))</f>
        <v>medium-sized</v>
      </c>
      <c r="I2" s="14" t="str">
        <f>IF(M2&lt;1000,"minor","")</f>
        <v/>
      </c>
      <c r="J2" s="71" t="s">
        <v>230</v>
      </c>
      <c r="K2" s="14" t="s">
        <v>248</v>
      </c>
      <c r="L2" s="69">
        <v>1832.5</v>
      </c>
      <c r="M2" s="69">
        <v>1160</v>
      </c>
      <c r="N2" s="49">
        <f>M2*100/B2</f>
        <v>63.18082788671024</v>
      </c>
      <c r="U2" s="5" t="s">
        <v>232</v>
      </c>
      <c r="V2" s="2" t="s">
        <v>382</v>
      </c>
      <c r="X2" s="7">
        <f t="shared" ref="X2:X33" si="0">B2-L2</f>
        <v>3.5</v>
      </c>
      <c r="Y2" s="1" t="e">
        <f>(L2*100/#REF!)-100</f>
        <v>#REF!</v>
      </c>
    </row>
    <row r="3" spans="1:25" ht="30" x14ac:dyDescent="0.25">
      <c r="A3" s="68">
        <v>2</v>
      </c>
      <c r="B3" s="85">
        <v>724</v>
      </c>
      <c r="C3" s="28" t="s">
        <v>385</v>
      </c>
      <c r="D3" s="28" t="s">
        <v>385</v>
      </c>
      <c r="E3" s="28"/>
      <c r="F3" s="28"/>
      <c r="G3" s="28" t="str">
        <f>IF(M3&gt;10000,"mega","")</f>
        <v/>
      </c>
      <c r="H3" s="86" t="str">
        <f>IF(M3&lt;10000,IF(M3&gt;1000,"medium-sized",""))</f>
        <v/>
      </c>
      <c r="I3" s="28" t="str">
        <f>IF(M3&lt;1000,"minor","")</f>
        <v>minor</v>
      </c>
      <c r="J3" s="46" t="s">
        <v>230</v>
      </c>
      <c r="K3" s="28" t="s">
        <v>248</v>
      </c>
      <c r="L3" s="85">
        <v>722</v>
      </c>
      <c r="M3" s="85">
        <v>304.60000000000002</v>
      </c>
      <c r="N3" s="49">
        <f>M3*100/B3</f>
        <v>42.071823204419893</v>
      </c>
      <c r="U3" s="5" t="s">
        <v>232</v>
      </c>
      <c r="V3" s="2" t="s">
        <v>382</v>
      </c>
      <c r="X3" s="7">
        <f t="shared" si="0"/>
        <v>2</v>
      </c>
      <c r="Y3" s="1" t="e">
        <f>(L3*100/#REF!)-100</f>
        <v>#REF!</v>
      </c>
    </row>
    <row r="4" spans="1:25" ht="30" x14ac:dyDescent="0.25">
      <c r="A4" s="68">
        <v>3</v>
      </c>
      <c r="B4" s="69">
        <v>31165</v>
      </c>
      <c r="C4" s="14" t="s">
        <v>163</v>
      </c>
      <c r="D4" s="14" t="s">
        <v>163</v>
      </c>
      <c r="E4" s="70" t="s">
        <v>247</v>
      </c>
      <c r="F4" s="14"/>
      <c r="G4" s="14" t="str">
        <f>IF(M4&gt;10000,"mega","")</f>
        <v/>
      </c>
      <c r="H4" s="70" t="str">
        <f>IF(M4&lt;10000,IF(M4&gt;1000,"medium-sized",""))</f>
        <v>medium-sized</v>
      </c>
      <c r="I4" s="14" t="str">
        <f>IF(M4&lt;1000,"minor","")</f>
        <v/>
      </c>
      <c r="J4" s="71" t="s">
        <v>230</v>
      </c>
      <c r="K4" s="14" t="s">
        <v>248</v>
      </c>
      <c r="L4" s="69">
        <v>9279.9</v>
      </c>
      <c r="M4" s="69">
        <v>3074.9</v>
      </c>
      <c r="N4" s="49">
        <f>M4*100/B4</f>
        <v>9.866516926038825</v>
      </c>
      <c r="O4" s="3">
        <v>4836.9748499999996</v>
      </c>
      <c r="P4" s="3">
        <f>O4*100/B4</f>
        <v>15.520535376223327</v>
      </c>
      <c r="Q4" s="3">
        <f>P4-N4</f>
        <v>5.6540184501845019</v>
      </c>
      <c r="R4" s="7">
        <v>3497.2106600000002</v>
      </c>
      <c r="S4" s="3">
        <f>O4-R4</f>
        <v>1339.7641899999994</v>
      </c>
      <c r="T4" s="3">
        <f>S4*100/O4</f>
        <v>27.698390658367792</v>
      </c>
      <c r="U4" s="5" t="s">
        <v>226</v>
      </c>
      <c r="V4" s="2" t="s">
        <v>249</v>
      </c>
      <c r="X4" s="7">
        <f t="shared" si="0"/>
        <v>21885.1</v>
      </c>
      <c r="Y4" s="1" t="e">
        <f>(L4*100/#REF!)-100</f>
        <v>#REF!</v>
      </c>
    </row>
    <row r="5" spans="1:25" ht="30" x14ac:dyDescent="0.25">
      <c r="A5" s="68">
        <v>4</v>
      </c>
      <c r="B5" s="69">
        <v>6729</v>
      </c>
      <c r="C5" s="14" t="s">
        <v>28</v>
      </c>
      <c r="D5" s="14" t="s">
        <v>28</v>
      </c>
      <c r="E5" s="14" t="s">
        <v>28</v>
      </c>
      <c r="F5" s="14"/>
      <c r="G5" s="14" t="str">
        <f>IF(M5&gt;10000,"mega","")</f>
        <v/>
      </c>
      <c r="H5" s="70" t="str">
        <f>IF(M5&lt;10000,IF(M5&gt;1000,"medium-sized",""))</f>
        <v>medium-sized</v>
      </c>
      <c r="I5" s="14" t="str">
        <f>IF(M5&lt;1000,"minor","")</f>
        <v/>
      </c>
      <c r="J5" s="71" t="s">
        <v>230</v>
      </c>
      <c r="K5" s="14" t="s">
        <v>361</v>
      </c>
      <c r="L5" s="69">
        <v>6704.7</v>
      </c>
      <c r="M5" s="69">
        <v>4087</v>
      </c>
      <c r="N5" s="49">
        <f>M5*100/B5</f>
        <v>60.737108039827611</v>
      </c>
      <c r="O5" s="3">
        <v>4646.5381500000003</v>
      </c>
      <c r="P5" s="3">
        <f>O5*100/B5</f>
        <v>69.05243201069996</v>
      </c>
      <c r="Q5" s="3">
        <f>P5-N5</f>
        <v>8.315323970872349</v>
      </c>
      <c r="R5" s="3">
        <v>4109.3246499999996</v>
      </c>
      <c r="S5" s="3">
        <f>O5-R5</f>
        <v>537.21350000000075</v>
      </c>
      <c r="T5" s="3">
        <f>S5*100/O5</f>
        <v>11.561585908855623</v>
      </c>
      <c r="U5" s="5" t="s">
        <v>262</v>
      </c>
      <c r="V5" s="2" t="s">
        <v>362</v>
      </c>
      <c r="X5" s="7">
        <f t="shared" si="0"/>
        <v>24.300000000000182</v>
      </c>
      <c r="Y5" s="1" t="e">
        <f>(L5*100/#REF!)-100</f>
        <v>#REF!</v>
      </c>
    </row>
    <row r="6" spans="1:25" ht="30" x14ac:dyDescent="0.25">
      <c r="A6" s="2">
        <v>5</v>
      </c>
      <c r="B6" s="69">
        <v>5728</v>
      </c>
      <c r="C6" s="64" t="s">
        <v>115</v>
      </c>
      <c r="D6" s="64" t="s">
        <v>115</v>
      </c>
      <c r="E6" s="99" t="s">
        <v>341</v>
      </c>
      <c r="F6" s="18"/>
      <c r="G6" s="14" t="str">
        <f>IF(M6&gt;10000,"mega","")</f>
        <v/>
      </c>
      <c r="H6" s="70" t="str">
        <f>IF(M6&lt;10000,IF(M6&gt;1000,"medium-sized",""))</f>
        <v>medium-sized</v>
      </c>
      <c r="I6" s="14" t="str">
        <f>IF(M6&lt;1000,"minor","")</f>
        <v/>
      </c>
      <c r="J6" s="71" t="s">
        <v>230</v>
      </c>
      <c r="K6" s="14" t="s">
        <v>266</v>
      </c>
      <c r="L6" s="69">
        <v>5619.9</v>
      </c>
      <c r="M6" s="69">
        <v>3841</v>
      </c>
      <c r="N6" s="49">
        <f>M6*100/B6</f>
        <v>67.056564245810051</v>
      </c>
      <c r="O6" s="3">
        <v>4510.6857499999996</v>
      </c>
      <c r="P6" s="3">
        <f>O6*100/B6</f>
        <v>78.748005412011167</v>
      </c>
      <c r="Q6" s="3">
        <f>P6-N6</f>
        <v>11.691441166201116</v>
      </c>
      <c r="R6" s="49">
        <v>4146.9911499999998</v>
      </c>
      <c r="S6" s="3">
        <f>O6-R6</f>
        <v>363.69459999999981</v>
      </c>
      <c r="T6" s="3">
        <f>S6*100/O6</f>
        <v>8.0629558377016135</v>
      </c>
      <c r="U6" s="5" t="s">
        <v>237</v>
      </c>
      <c r="V6" s="2" t="s">
        <v>238</v>
      </c>
      <c r="X6" s="7">
        <f t="shared" si="0"/>
        <v>108.10000000000036</v>
      </c>
      <c r="Y6" s="1" t="e">
        <f>(L6*100/#REF!)-100</f>
        <v>#REF!</v>
      </c>
    </row>
    <row r="7" spans="1:25" ht="30" x14ac:dyDescent="0.25">
      <c r="A7" s="2">
        <v>6</v>
      </c>
      <c r="B7" s="69">
        <v>6450</v>
      </c>
      <c r="C7" s="14" t="s">
        <v>134</v>
      </c>
      <c r="D7" s="14" t="s">
        <v>134</v>
      </c>
      <c r="E7" s="14" t="s">
        <v>318</v>
      </c>
      <c r="F7" s="14"/>
      <c r="G7" s="14" t="str">
        <f>IF(M7&gt;10000,"mega","")</f>
        <v/>
      </c>
      <c r="H7" s="70" t="str">
        <f>IF(M7&lt;10000,IF(M7&gt;1000,"medium-sized",""))</f>
        <v>medium-sized</v>
      </c>
      <c r="I7" s="14" t="str">
        <f>IF(M7&lt;1000,"minor","")</f>
        <v/>
      </c>
      <c r="J7" s="71" t="s">
        <v>230</v>
      </c>
      <c r="K7" s="14" t="s">
        <v>266</v>
      </c>
      <c r="L7" s="69">
        <v>6064.1</v>
      </c>
      <c r="M7" s="69">
        <v>3083.0300999999999</v>
      </c>
      <c r="N7" s="49">
        <f>M7*100/B7</f>
        <v>47.798916279069772</v>
      </c>
      <c r="O7" s="3">
        <v>3889.8912999999998</v>
      </c>
      <c r="P7" s="3">
        <f>O7*100/B7</f>
        <v>60.308392248062013</v>
      </c>
      <c r="Q7" s="3">
        <f>P7-N7</f>
        <v>12.509475968992241</v>
      </c>
      <c r="R7" s="49">
        <v>3716.65834</v>
      </c>
      <c r="S7" s="3">
        <f>O7-R7</f>
        <v>173.23295999999982</v>
      </c>
      <c r="T7" s="3">
        <f>S7*100/O7</f>
        <v>4.45341390387952</v>
      </c>
      <c r="U7" s="5" t="s">
        <v>237</v>
      </c>
      <c r="V7" s="2" t="s">
        <v>238</v>
      </c>
      <c r="X7" s="7">
        <f t="shared" si="0"/>
        <v>385.89999999999964</v>
      </c>
      <c r="Y7" s="1" t="e">
        <f>(L7*100/#REF!)-100</f>
        <v>#REF!</v>
      </c>
    </row>
    <row r="8" spans="1:25" x14ac:dyDescent="0.25">
      <c r="A8" s="2">
        <v>7</v>
      </c>
      <c r="B8" s="3">
        <v>29120</v>
      </c>
      <c r="C8" s="4" t="s">
        <v>59</v>
      </c>
      <c r="D8" s="67" t="s">
        <v>59</v>
      </c>
      <c r="E8" s="2" t="s">
        <v>295</v>
      </c>
      <c r="F8" s="2"/>
      <c r="G8" s="2" t="str">
        <f>IF(M8&gt;10000,"mega","")</f>
        <v>mega</v>
      </c>
      <c r="H8" s="5"/>
      <c r="I8" s="2" t="str">
        <f>IF(M8&lt;1000,"minor","")</f>
        <v/>
      </c>
      <c r="J8" s="2" t="s">
        <v>230</v>
      </c>
      <c r="K8" s="2" t="s">
        <v>266</v>
      </c>
      <c r="L8" s="6">
        <v>27764.799999999999</v>
      </c>
      <c r="M8" s="6">
        <v>17606</v>
      </c>
      <c r="N8" s="49">
        <f>M8*100/B8</f>
        <v>60.460164835164832</v>
      </c>
      <c r="O8" s="3">
        <v>23073.127349999999</v>
      </c>
      <c r="P8" s="3">
        <f>O8*100/B8</f>
        <v>79.234640624999997</v>
      </c>
      <c r="Q8" s="3">
        <f>P8-N8</f>
        <v>18.774475789835165</v>
      </c>
      <c r="R8" s="3">
        <v>20601.224920000099</v>
      </c>
      <c r="S8" s="3">
        <f>O8-R8</f>
        <v>2471.9024299999001</v>
      </c>
      <c r="T8" s="3">
        <f>S8*100/O8</f>
        <v>10.713339342791345</v>
      </c>
      <c r="U8" s="5" t="s">
        <v>237</v>
      </c>
      <c r="V8" s="2" t="s">
        <v>238</v>
      </c>
      <c r="X8" s="7">
        <f t="shared" si="0"/>
        <v>1355.2000000000007</v>
      </c>
      <c r="Y8" s="1" t="e">
        <f>(L8*100/#REF!)-100</f>
        <v>#REF!</v>
      </c>
    </row>
    <row r="9" spans="1:25" x14ac:dyDescent="0.25">
      <c r="A9" s="2">
        <v>9</v>
      </c>
      <c r="B9" s="3">
        <v>25279</v>
      </c>
      <c r="C9" s="4" t="s">
        <v>43</v>
      </c>
      <c r="D9" s="67" t="s">
        <v>43</v>
      </c>
      <c r="E9" s="106" t="s">
        <v>270</v>
      </c>
      <c r="F9" s="19"/>
      <c r="G9" s="2" t="str">
        <f>IF(M9&gt;10000,"mega","")</f>
        <v>mega</v>
      </c>
      <c r="H9" s="5"/>
      <c r="I9" s="2" t="str">
        <f>IF(M9&lt;1000,"minor","")</f>
        <v/>
      </c>
      <c r="J9" s="2" t="s">
        <v>230</v>
      </c>
      <c r="K9" s="2" t="s">
        <v>271</v>
      </c>
      <c r="L9" s="6">
        <v>20732.599999999999</v>
      </c>
      <c r="M9" s="6">
        <v>10889</v>
      </c>
      <c r="N9" s="49">
        <f>M9*100/B9</f>
        <v>43.075279876577397</v>
      </c>
      <c r="O9" s="3">
        <v>13882.717350000001</v>
      </c>
      <c r="P9" s="3">
        <f>O9*100/B9</f>
        <v>54.917984690850119</v>
      </c>
      <c r="Q9" s="3">
        <f>P9-N9</f>
        <v>11.842704814272722</v>
      </c>
      <c r="R9" s="3">
        <v>14422.42481</v>
      </c>
      <c r="S9" s="3">
        <f>O9-R9</f>
        <v>-539.70745999999963</v>
      </c>
      <c r="T9" s="3">
        <f>S9*100/O9</f>
        <v>-3.8876211795812408</v>
      </c>
      <c r="U9" s="5" t="s">
        <v>237</v>
      </c>
      <c r="V9" s="2" t="s">
        <v>238</v>
      </c>
      <c r="X9" s="7">
        <f t="shared" si="0"/>
        <v>4546.4000000000015</v>
      </c>
      <c r="Y9" s="1" t="e">
        <f>(L9*100/#REF!)-100</f>
        <v>#REF!</v>
      </c>
    </row>
    <row r="10" spans="1:25" ht="30" x14ac:dyDescent="0.25">
      <c r="A10" s="2">
        <v>11</v>
      </c>
      <c r="B10" s="69">
        <v>43582</v>
      </c>
      <c r="C10" s="13" t="s">
        <v>240</v>
      </c>
      <c r="D10" s="13"/>
      <c r="E10" s="14" t="s">
        <v>241</v>
      </c>
      <c r="F10" s="14"/>
      <c r="G10" s="14" t="str">
        <f>IF(M10&gt;10000,"mega","")</f>
        <v/>
      </c>
      <c r="H10" s="70" t="str">
        <f>IF(M10&lt;10000,IF(M10&gt;1000,"medium-sized",""))</f>
        <v>medium-sized</v>
      </c>
      <c r="I10" s="14" t="str">
        <f>IF(M10&lt;1000,"minor","")</f>
        <v/>
      </c>
      <c r="J10" s="71" t="s">
        <v>235</v>
      </c>
      <c r="K10" s="14" t="s">
        <v>242</v>
      </c>
      <c r="L10" s="98">
        <f>L11+L12</f>
        <v>17493</v>
      </c>
      <c r="M10" s="98">
        <f>M11+M12</f>
        <v>6217</v>
      </c>
      <c r="N10" s="49">
        <f>M10*100/B10</f>
        <v>14.265063558349777</v>
      </c>
      <c r="O10" s="3">
        <v>9450.9684500000003</v>
      </c>
      <c r="P10" s="3">
        <f>O10*100/B10</f>
        <v>21.685485865724381</v>
      </c>
      <c r="Q10" s="3">
        <f>P10-N10</f>
        <v>7.4204223073746043</v>
      </c>
      <c r="R10" s="49">
        <v>10008.5825200001</v>
      </c>
      <c r="S10" s="3">
        <f>O10-R10</f>
        <v>-557.61407000009967</v>
      </c>
      <c r="T10" s="3">
        <f>S10*100/O10</f>
        <v>-5.9000733411621926</v>
      </c>
      <c r="U10" s="5" t="s">
        <v>237</v>
      </c>
      <c r="V10" s="2" t="s">
        <v>238</v>
      </c>
      <c r="X10" s="7">
        <f t="shared" si="0"/>
        <v>26089</v>
      </c>
      <c r="Y10" s="1" t="e">
        <f>(L10*100/#REF!)-100</f>
        <v>#REF!</v>
      </c>
    </row>
    <row r="11" spans="1:25" x14ac:dyDescent="0.25">
      <c r="A11" s="2">
        <v>11</v>
      </c>
      <c r="B11" s="8">
        <v>43582</v>
      </c>
      <c r="C11" s="13" t="s">
        <v>240</v>
      </c>
      <c r="D11" s="13" t="s">
        <v>243</v>
      </c>
      <c r="E11" s="14" t="s">
        <v>243</v>
      </c>
      <c r="F11" s="14"/>
      <c r="G11" s="10"/>
      <c r="H11" s="11"/>
      <c r="I11" s="10"/>
      <c r="J11" s="15"/>
      <c r="K11" s="10"/>
      <c r="L11" s="16">
        <v>6918</v>
      </c>
      <c r="M11" s="16">
        <v>2791</v>
      </c>
      <c r="V11" s="2"/>
      <c r="X11" s="7">
        <f t="shared" si="0"/>
        <v>36664</v>
      </c>
      <c r="Y11" s="1" t="e">
        <f>(L11*100/#REF!)-100</f>
        <v>#REF!</v>
      </c>
    </row>
    <row r="12" spans="1:25" x14ac:dyDescent="0.25">
      <c r="A12" s="2">
        <v>11</v>
      </c>
      <c r="B12" s="8">
        <v>43582</v>
      </c>
      <c r="C12" s="13" t="s">
        <v>240</v>
      </c>
      <c r="D12" s="13" t="s">
        <v>130</v>
      </c>
      <c r="E12" s="14" t="s">
        <v>244</v>
      </c>
      <c r="F12" s="14"/>
      <c r="G12" s="10"/>
      <c r="H12" s="11"/>
      <c r="I12" s="10"/>
      <c r="J12" s="15"/>
      <c r="K12" s="10"/>
      <c r="L12" s="16">
        <v>10575</v>
      </c>
      <c r="M12" s="16">
        <v>3426</v>
      </c>
      <c r="V12" s="2"/>
      <c r="X12" s="7">
        <f t="shared" si="0"/>
        <v>33007</v>
      </c>
      <c r="Y12" s="1" t="e">
        <f>(L12*100/#REF!)-100</f>
        <v>#REF!</v>
      </c>
    </row>
    <row r="13" spans="1:25" ht="30" x14ac:dyDescent="0.25">
      <c r="A13" s="2">
        <v>12</v>
      </c>
      <c r="B13" s="69">
        <v>13069</v>
      </c>
      <c r="C13" s="14" t="s">
        <v>154</v>
      </c>
      <c r="D13" s="14" t="s">
        <v>154</v>
      </c>
      <c r="E13" s="14"/>
      <c r="F13" s="14"/>
      <c r="G13" s="14" t="str">
        <f>IF(M13&gt;10000,"mega","")</f>
        <v/>
      </c>
      <c r="H13" s="70" t="str">
        <f>IF(M13&lt;10000,IF(M13&gt;1000,"medium-sized",""))</f>
        <v>medium-sized</v>
      </c>
      <c r="I13" s="14" t="str">
        <f>IF(M13&lt;1000,"minor","")</f>
        <v/>
      </c>
      <c r="J13" s="71" t="s">
        <v>235</v>
      </c>
      <c r="K13" s="14" t="s">
        <v>279</v>
      </c>
      <c r="L13" s="69">
        <v>11209.7</v>
      </c>
      <c r="M13" s="69">
        <v>4708.7568000000001</v>
      </c>
      <c r="N13" s="49">
        <f>M13*100/B13</f>
        <v>36.029970158390086</v>
      </c>
      <c r="O13" s="3">
        <v>6756.7764500000003</v>
      </c>
      <c r="P13" s="3">
        <f>O13*100/B13</f>
        <v>51.700791567832276</v>
      </c>
      <c r="Q13" s="3">
        <f>P13-N13</f>
        <v>15.67082140944219</v>
      </c>
      <c r="R13" s="7">
        <v>6501.1300800000099</v>
      </c>
      <c r="S13" s="3">
        <f>O13-R13</f>
        <v>255.64636999999038</v>
      </c>
      <c r="T13" s="3">
        <f>S13*100/O13</f>
        <v>3.7835552484497303</v>
      </c>
      <c r="U13" s="5" t="s">
        <v>237</v>
      </c>
      <c r="V13" s="2" t="s">
        <v>238</v>
      </c>
      <c r="X13" s="7">
        <f t="shared" si="0"/>
        <v>1859.2999999999993</v>
      </c>
      <c r="Y13" s="1" t="e">
        <f>(L13*100/#REF!)-100</f>
        <v>#REF!</v>
      </c>
    </row>
    <row r="14" spans="1:25" ht="30" x14ac:dyDescent="0.25">
      <c r="A14" s="2">
        <v>13</v>
      </c>
      <c r="B14" s="69">
        <v>12846</v>
      </c>
      <c r="C14" s="14" t="s">
        <v>155</v>
      </c>
      <c r="D14" s="14" t="s">
        <v>155</v>
      </c>
      <c r="E14" s="14"/>
      <c r="F14" s="14"/>
      <c r="G14" s="14" t="str">
        <f>IF(M14&gt;10000,"mega","")</f>
        <v/>
      </c>
      <c r="H14" s="70" t="str">
        <f>IF(M14&lt;10000,IF(M14&gt;1000,"medium-sized",""))</f>
        <v>medium-sized</v>
      </c>
      <c r="I14" s="14" t="str">
        <f>IF(M14&lt;1000,"minor","")</f>
        <v/>
      </c>
      <c r="J14" s="71" t="s">
        <v>235</v>
      </c>
      <c r="K14" s="14" t="s">
        <v>267</v>
      </c>
      <c r="L14" s="69">
        <v>7357.0999999999995</v>
      </c>
      <c r="M14" s="69">
        <v>3760.7732999999998</v>
      </c>
      <c r="N14" s="49">
        <f>M14*100/B14</f>
        <v>29.275831387202238</v>
      </c>
      <c r="O14" s="3">
        <v>4319.6272499999995</v>
      </c>
      <c r="P14" s="3">
        <f>O14*100/B14</f>
        <v>33.626243577767397</v>
      </c>
      <c r="Q14" s="3">
        <f>P14-N14</f>
        <v>4.3504121905651587</v>
      </c>
      <c r="R14" s="7">
        <v>4016.6888600000002</v>
      </c>
      <c r="S14" s="3">
        <f>O14-R14</f>
        <v>302.93838999999934</v>
      </c>
      <c r="T14" s="3">
        <f>S14*100/O14</f>
        <v>7.0130678520930108</v>
      </c>
      <c r="U14" s="5" t="s">
        <v>268</v>
      </c>
      <c r="V14" s="2" t="s">
        <v>269</v>
      </c>
      <c r="X14" s="7">
        <f t="shared" si="0"/>
        <v>5488.9000000000005</v>
      </c>
      <c r="Y14" s="1" t="e">
        <f>(L14*100/#REF!)-100</f>
        <v>#REF!</v>
      </c>
    </row>
    <row r="15" spans="1:25" ht="30" x14ac:dyDescent="0.25">
      <c r="A15" s="2">
        <v>14</v>
      </c>
      <c r="B15" s="85">
        <v>5132</v>
      </c>
      <c r="C15" s="28" t="s">
        <v>156</v>
      </c>
      <c r="D15" s="28" t="s">
        <v>156</v>
      </c>
      <c r="E15" s="28" t="s">
        <v>156</v>
      </c>
      <c r="F15" s="28"/>
      <c r="G15" s="28" t="str">
        <f>IF(M15&gt;10000,"mega","")</f>
        <v/>
      </c>
      <c r="H15" s="86" t="str">
        <f>IF(M15&lt;10000,IF(M15&gt;1000,"medium-sized",""))</f>
        <v/>
      </c>
      <c r="I15" s="28" t="str">
        <f>IF(M15&lt;1000,"minor","")</f>
        <v>minor</v>
      </c>
      <c r="J15" s="46" t="s">
        <v>235</v>
      </c>
      <c r="K15" s="28" t="s">
        <v>242</v>
      </c>
      <c r="L15" s="85">
        <v>3085.2</v>
      </c>
      <c r="M15" s="85">
        <v>837.90449999999998</v>
      </c>
      <c r="N15" s="49">
        <f>M15*100/B15</f>
        <v>16.327055728760715</v>
      </c>
      <c r="O15" s="3">
        <v>1557.4224999999999</v>
      </c>
      <c r="P15" s="3">
        <f>O15*100/B15</f>
        <v>30.347281761496493</v>
      </c>
      <c r="Q15" s="3">
        <f>P15-N15</f>
        <v>14.020226032735778</v>
      </c>
      <c r="R15" s="7">
        <v>1292.0391400000001</v>
      </c>
      <c r="S15" s="3">
        <f>O15-R15</f>
        <v>265.38335999999981</v>
      </c>
      <c r="T15" s="3">
        <f>S15*100/O15</f>
        <v>17.039907924792395</v>
      </c>
      <c r="U15" s="5" t="s">
        <v>262</v>
      </c>
      <c r="V15" s="2" t="s">
        <v>263</v>
      </c>
      <c r="X15" s="7">
        <f t="shared" si="0"/>
        <v>2046.8000000000002</v>
      </c>
      <c r="Y15" s="1" t="e">
        <f>(L15*100/#REF!)-100</f>
        <v>#REF!</v>
      </c>
    </row>
    <row r="16" spans="1:25" ht="30" x14ac:dyDescent="0.25">
      <c r="A16" s="2">
        <v>15</v>
      </c>
      <c r="B16" s="69">
        <v>6766</v>
      </c>
      <c r="C16" s="14" t="s">
        <v>94</v>
      </c>
      <c r="D16" s="14" t="s">
        <v>94</v>
      </c>
      <c r="E16" s="14" t="s">
        <v>94</v>
      </c>
      <c r="F16" s="14"/>
      <c r="G16" s="14" t="str">
        <f>IF(M16&gt;10000,"mega","")</f>
        <v/>
      </c>
      <c r="H16" s="70" t="str">
        <f>IF(M16&lt;10000,IF(M16&gt;1000,"medium-sized",""))</f>
        <v>medium-sized</v>
      </c>
      <c r="I16" s="14" t="str">
        <f>IF(M16&lt;1000,"minor","")</f>
        <v/>
      </c>
      <c r="J16" s="71" t="s">
        <v>235</v>
      </c>
      <c r="K16" s="14" t="s">
        <v>242</v>
      </c>
      <c r="L16" s="69">
        <v>6172.8</v>
      </c>
      <c r="M16" s="69">
        <v>4062.9519</v>
      </c>
      <c r="N16" s="49">
        <f>M16*100/B16</f>
        <v>60.049540348802836</v>
      </c>
      <c r="O16" s="3">
        <v>5261.6447500000004</v>
      </c>
      <c r="P16" s="3">
        <f>O16*100/B16</f>
        <v>77.765958468814674</v>
      </c>
      <c r="Q16" s="3">
        <f>P16-N16</f>
        <v>17.716418120011838</v>
      </c>
      <c r="R16" s="3">
        <v>4943.7714999999998</v>
      </c>
      <c r="S16" s="3">
        <f>O16-R16</f>
        <v>317.87325000000055</v>
      </c>
      <c r="T16" s="3">
        <f>S16*100/O16</f>
        <v>6.0413286168740399</v>
      </c>
      <c r="U16" s="5" t="s">
        <v>262</v>
      </c>
      <c r="V16" s="2" t="s">
        <v>263</v>
      </c>
      <c r="X16" s="7">
        <f t="shared" si="0"/>
        <v>593.19999999999982</v>
      </c>
      <c r="Y16" s="1" t="e">
        <f>(L16*100/#REF!)-100</f>
        <v>#REF!</v>
      </c>
    </row>
    <row r="17" spans="1:25" x14ac:dyDescent="0.25">
      <c r="A17" s="2">
        <v>17</v>
      </c>
      <c r="B17" s="3">
        <v>199256</v>
      </c>
      <c r="C17" s="4" t="s">
        <v>129</v>
      </c>
      <c r="D17" s="67" t="s">
        <v>129</v>
      </c>
      <c r="E17" s="2" t="s">
        <v>234</v>
      </c>
      <c r="F17" s="2"/>
      <c r="G17" s="2" t="str">
        <f>IF(M17&gt;10000,"mega","")</f>
        <v>mega</v>
      </c>
      <c r="H17" s="5"/>
      <c r="I17" s="2" t="str">
        <f>IF(M17&lt;1000,"minor","")</f>
        <v/>
      </c>
      <c r="J17" s="2" t="s">
        <v>235</v>
      </c>
      <c r="K17" s="2" t="s">
        <v>236</v>
      </c>
      <c r="L17" s="3">
        <v>169518.49999999997</v>
      </c>
      <c r="M17" s="6">
        <v>77584</v>
      </c>
      <c r="N17" s="49">
        <f>M17*100/B17</f>
        <v>38.936845063636731</v>
      </c>
      <c r="O17" s="3">
        <v>118908.6519</v>
      </c>
      <c r="P17" s="3">
        <f>O17*100/B17</f>
        <v>59.676321867346523</v>
      </c>
      <c r="Q17" s="3">
        <f>P17-N17</f>
        <v>20.739476803709792</v>
      </c>
      <c r="R17" s="49">
        <v>164975.27675000299</v>
      </c>
      <c r="S17" s="3">
        <f>O17-R17</f>
        <v>-46066.624850002991</v>
      </c>
      <c r="T17" s="3">
        <f>S17*100/O17</f>
        <v>-38.741188394553646</v>
      </c>
      <c r="U17" s="5" t="s">
        <v>237</v>
      </c>
      <c r="V17" s="2" t="s">
        <v>238</v>
      </c>
      <c r="X17" s="7">
        <f t="shared" si="0"/>
        <v>29737.500000000029</v>
      </c>
      <c r="Y17" s="1" t="e">
        <f>(L17*100/#REF!)-100</f>
        <v>#REF!</v>
      </c>
    </row>
    <row r="18" spans="1:25" x14ac:dyDescent="0.25">
      <c r="A18" s="2">
        <v>18</v>
      </c>
      <c r="B18" s="8">
        <v>7136</v>
      </c>
      <c r="C18" s="27" t="s">
        <v>21</v>
      </c>
      <c r="D18" s="27" t="s">
        <v>21</v>
      </c>
      <c r="E18" s="27"/>
      <c r="F18" s="27"/>
      <c r="G18" s="10" t="str">
        <f>IF(M18&gt;10000,"mega","")</f>
        <v/>
      </c>
      <c r="H18" s="11" t="str">
        <f>IF(M18&lt;10000,IF(M18&gt;1000,"medium-sized",""))</f>
        <v>medium-sized</v>
      </c>
      <c r="I18" s="10" t="str">
        <f>IF(M18&lt;1000,"minor","")</f>
        <v/>
      </c>
      <c r="J18" s="10" t="s">
        <v>224</v>
      </c>
      <c r="K18" s="10" t="s">
        <v>264</v>
      </c>
      <c r="L18" s="8">
        <v>5620.5</v>
      </c>
      <c r="M18" s="8">
        <v>3061.1085000000003</v>
      </c>
      <c r="N18" s="49">
        <f>M18*100/B18</f>
        <v>42.896699831838568</v>
      </c>
      <c r="O18" s="3">
        <v>3237.2093</v>
      </c>
      <c r="P18" s="3">
        <f>O18*100/B18</f>
        <v>45.364480100896863</v>
      </c>
      <c r="Q18" s="3">
        <f>P18-N18</f>
        <v>2.4677802690582951</v>
      </c>
      <c r="R18" s="3">
        <v>3545.4052099999999</v>
      </c>
      <c r="S18" s="3">
        <f>O18-R18</f>
        <v>-308.19590999999991</v>
      </c>
      <c r="T18" s="3">
        <f>S18*100/O18</f>
        <v>-9.5204196404600694</v>
      </c>
      <c r="U18" s="5" t="s">
        <v>262</v>
      </c>
      <c r="V18" s="2" t="s">
        <v>263</v>
      </c>
      <c r="X18" s="7">
        <f t="shared" si="0"/>
        <v>1515.5</v>
      </c>
      <c r="Y18" s="1" t="e">
        <f>(L18*100/#REF!)-100</f>
        <v>#REF!</v>
      </c>
    </row>
    <row r="19" spans="1:25" x14ac:dyDescent="0.25">
      <c r="A19" s="2">
        <v>19</v>
      </c>
      <c r="B19" s="8">
        <v>2377</v>
      </c>
      <c r="C19" s="27" t="s">
        <v>40</v>
      </c>
      <c r="D19" s="27" t="s">
        <v>40</v>
      </c>
      <c r="E19" s="27" t="s">
        <v>40</v>
      </c>
      <c r="F19" s="27"/>
      <c r="G19" s="10" t="str">
        <f>IF(M19&gt;10000,"mega","")</f>
        <v/>
      </c>
      <c r="H19" s="11" t="str">
        <f>IF(M19&lt;10000,IF(M19&gt;1000,"medium-sized",""))</f>
        <v>medium-sized</v>
      </c>
      <c r="I19" s="10" t="str">
        <f>IF(M19&lt;1000,"minor","")</f>
        <v/>
      </c>
      <c r="J19" s="10" t="s">
        <v>235</v>
      </c>
      <c r="K19" s="10" t="s">
        <v>339</v>
      </c>
      <c r="L19" s="8">
        <v>2242.5</v>
      </c>
      <c r="M19" s="8">
        <v>1625</v>
      </c>
      <c r="N19" s="49">
        <f>M19*100/B19</f>
        <v>68.363483382414813</v>
      </c>
      <c r="O19" s="3">
        <v>1741.4792</v>
      </c>
      <c r="P19" s="3">
        <f>O19*100/B19</f>
        <v>73.263744215397566</v>
      </c>
      <c r="Q19" s="3">
        <f>P19-N19</f>
        <v>4.9002608329827524</v>
      </c>
      <c r="R19" s="3">
        <v>1667.3078800000001</v>
      </c>
      <c r="S19" s="3">
        <f>O19-R19</f>
        <v>74.171319999999923</v>
      </c>
      <c r="T19" s="3">
        <f>S19*100/O19</f>
        <v>4.2590988166841113</v>
      </c>
      <c r="U19" s="5" t="s">
        <v>237</v>
      </c>
      <c r="V19" s="2" t="s">
        <v>238</v>
      </c>
      <c r="X19" s="7">
        <f t="shared" si="0"/>
        <v>134.5</v>
      </c>
      <c r="Y19" s="1" t="e">
        <f>(L19*100/#REF!)-100</f>
        <v>#REF!</v>
      </c>
    </row>
    <row r="20" spans="1:25" x14ac:dyDescent="0.25">
      <c r="A20" s="2">
        <v>20</v>
      </c>
      <c r="B20" s="24">
        <v>396</v>
      </c>
      <c r="C20" s="25" t="s">
        <v>44</v>
      </c>
      <c r="D20" s="25" t="s">
        <v>44</v>
      </c>
      <c r="E20" s="25"/>
      <c r="F20" s="25"/>
      <c r="G20" s="25" t="str">
        <f>IF(M20&gt;10000,"mega","")</f>
        <v/>
      </c>
      <c r="H20" s="26" t="str">
        <f>IF(M20&lt;10000,IF(M20&gt;1000,"medium-sized",""))</f>
        <v/>
      </c>
      <c r="I20" s="25" t="str">
        <f>IF(M20&lt;1000,"minor","")</f>
        <v>minor</v>
      </c>
      <c r="J20" s="25" t="s">
        <v>286</v>
      </c>
      <c r="K20" s="25" t="s">
        <v>338</v>
      </c>
      <c r="L20" s="24">
        <v>396.7</v>
      </c>
      <c r="M20" s="51">
        <v>395</v>
      </c>
      <c r="N20" s="49">
        <f>M20*100/B20</f>
        <v>99.747474747474755</v>
      </c>
      <c r="O20" s="3">
        <v>396.75</v>
      </c>
      <c r="P20" s="3">
        <f>O20*100/B20</f>
        <v>100.18939393939394</v>
      </c>
      <c r="Q20" s="3">
        <f>P20-N20</f>
        <v>0.44191919191918316</v>
      </c>
      <c r="R20" s="3">
        <v>395.4</v>
      </c>
      <c r="S20" s="3">
        <f>O20-R20</f>
        <v>1.3500000000000227</v>
      </c>
      <c r="T20" s="3">
        <f>S20*100/O20</f>
        <v>0.34026465028355962</v>
      </c>
      <c r="U20" s="5" t="s">
        <v>226</v>
      </c>
      <c r="V20" s="2" t="s">
        <v>249</v>
      </c>
      <c r="X20" s="7">
        <f t="shared" si="0"/>
        <v>-0.69999999999998863</v>
      </c>
      <c r="Y20" s="1" t="e">
        <f>(L20*100/#REF!)-100</f>
        <v>#REF!</v>
      </c>
    </row>
    <row r="21" spans="1:25" x14ac:dyDescent="0.25">
      <c r="A21" s="2">
        <v>21</v>
      </c>
      <c r="B21" s="24">
        <v>1184</v>
      </c>
      <c r="C21" s="45" t="s">
        <v>72</v>
      </c>
      <c r="D21" s="45" t="s">
        <v>72</v>
      </c>
      <c r="E21" s="45" t="s">
        <v>72</v>
      </c>
      <c r="F21" s="45"/>
      <c r="G21" s="25" t="str">
        <f>IF(M21&gt;10000,"mega","")</f>
        <v/>
      </c>
      <c r="H21" s="26" t="str">
        <f>IF(M21&lt;10000,IF(M21&gt;1000,"medium-sized",""))</f>
        <v/>
      </c>
      <c r="I21" s="25" t="str">
        <f>IF(M21&lt;1000,"minor","")</f>
        <v>minor</v>
      </c>
      <c r="J21" s="25" t="s">
        <v>235</v>
      </c>
      <c r="K21" s="25" t="s">
        <v>339</v>
      </c>
      <c r="L21" s="24">
        <v>1049.5999999999999</v>
      </c>
      <c r="M21" s="24">
        <v>647</v>
      </c>
      <c r="N21" s="49">
        <f>M21*100/B21</f>
        <v>54.645270270270274</v>
      </c>
      <c r="O21" s="3">
        <v>739.19214999999997</v>
      </c>
      <c r="P21" s="3">
        <f>O21*100/B21</f>
        <v>62.431769425675675</v>
      </c>
      <c r="Q21" s="3">
        <f>P21-N21</f>
        <v>7.7864991554054015</v>
      </c>
      <c r="R21" s="3">
        <v>795.16461000000004</v>
      </c>
      <c r="S21" s="3">
        <f>O21-R21</f>
        <v>-55.972460000000069</v>
      </c>
      <c r="T21" s="3">
        <f>S21*100/O21</f>
        <v>-7.5721123391259049</v>
      </c>
      <c r="U21" s="5" t="s">
        <v>237</v>
      </c>
      <c r="V21" s="2" t="s">
        <v>238</v>
      </c>
      <c r="X21" s="7">
        <f t="shared" si="0"/>
        <v>134.40000000000009</v>
      </c>
      <c r="Y21" s="1" t="e">
        <f>(L21*100/#REF!)-100</f>
        <v>#REF!</v>
      </c>
    </row>
    <row r="22" spans="1:25" ht="20.25" customHeight="1" x14ac:dyDescent="0.25">
      <c r="A22" s="2">
        <v>22</v>
      </c>
      <c r="B22" s="3">
        <f>6867+16003</f>
        <v>22870</v>
      </c>
      <c r="C22" s="4" t="s">
        <v>85</v>
      </c>
      <c r="D22" s="19"/>
      <c r="E22" s="2"/>
      <c r="F22" s="2"/>
      <c r="G22" s="2" t="s">
        <v>400</v>
      </c>
      <c r="H22" s="5"/>
      <c r="I22" s="2"/>
      <c r="J22" s="2"/>
      <c r="K22" s="2"/>
      <c r="L22" s="6">
        <f>L23+L24</f>
        <v>21398.7</v>
      </c>
      <c r="M22" s="6">
        <f>M23+M24</f>
        <v>6271</v>
      </c>
      <c r="O22" s="3">
        <v>12152.64315</v>
      </c>
      <c r="P22" s="3">
        <f>O22*100/B22</f>
        <v>53.137923699169214</v>
      </c>
      <c r="Q22" s="3">
        <f>P22-N22</f>
        <v>53.137923699169214</v>
      </c>
      <c r="R22" s="3">
        <v>10209.225270000001</v>
      </c>
      <c r="S22" s="3">
        <f>O22-R22</f>
        <v>1943.4178799999991</v>
      </c>
      <c r="T22" s="3">
        <f>S22*100/O22</f>
        <v>15.991729996613939</v>
      </c>
      <c r="V22" s="2"/>
      <c r="X22" s="7">
        <f t="shared" si="0"/>
        <v>1471.2999999999993</v>
      </c>
      <c r="Y22" s="1" t="e">
        <f>(L22*100/#REF!)-100</f>
        <v>#REF!</v>
      </c>
    </row>
    <row r="23" spans="1:25" x14ac:dyDescent="0.25">
      <c r="A23" s="2">
        <v>22</v>
      </c>
      <c r="B23" s="3">
        <f>6867+16003</f>
        <v>22870</v>
      </c>
      <c r="C23" s="4" t="s">
        <v>85</v>
      </c>
      <c r="D23" s="67" t="s">
        <v>85</v>
      </c>
      <c r="E23" s="2" t="s">
        <v>401</v>
      </c>
      <c r="F23" s="2"/>
      <c r="G23" s="2" t="s">
        <v>400</v>
      </c>
      <c r="H23" s="5"/>
      <c r="I23" s="2" t="str">
        <f>IF(M23&lt;1000,"minor","")</f>
        <v/>
      </c>
      <c r="J23" s="2" t="s">
        <v>224</v>
      </c>
      <c r="K23" s="2" t="s">
        <v>264</v>
      </c>
      <c r="L23" s="6">
        <f>15549+23.7</f>
        <v>15572.7</v>
      </c>
      <c r="M23" s="6">
        <v>3978</v>
      </c>
      <c r="N23" s="49">
        <f>M23*100/B23</f>
        <v>17.393965894184522</v>
      </c>
      <c r="S23" s="3">
        <f>O23-R23</f>
        <v>0</v>
      </c>
      <c r="U23" s="5" t="s">
        <v>262</v>
      </c>
      <c r="V23" s="2" t="s">
        <v>263</v>
      </c>
      <c r="X23" s="7">
        <f t="shared" si="0"/>
        <v>7297.2999999999993</v>
      </c>
      <c r="Y23" s="1" t="e">
        <f>(L23*100/#REF!)-100</f>
        <v>#REF!</v>
      </c>
    </row>
    <row r="24" spans="1:25" x14ac:dyDescent="0.25">
      <c r="A24" s="2">
        <v>22</v>
      </c>
      <c r="B24" s="8">
        <f>6867+16003</f>
        <v>22870</v>
      </c>
      <c r="C24" s="22" t="s">
        <v>85</v>
      </c>
      <c r="D24" s="22" t="s">
        <v>138</v>
      </c>
      <c r="E24" s="10"/>
      <c r="F24" s="10"/>
      <c r="G24" s="10" t="str">
        <f>IF(M24&gt;10000,"mega","")</f>
        <v/>
      </c>
      <c r="H24" s="11" t="s">
        <v>259</v>
      </c>
      <c r="I24" s="10" t="str">
        <f>IF(M24&lt;1000,"minor","")</f>
        <v/>
      </c>
      <c r="J24" s="10"/>
      <c r="K24" s="10"/>
      <c r="L24" s="16">
        <v>5826</v>
      </c>
      <c r="M24" s="16">
        <v>2293</v>
      </c>
      <c r="N24" s="49">
        <f>M24*100/B24</f>
        <v>10.026235242675995</v>
      </c>
      <c r="O24" s="3">
        <v>4074</v>
      </c>
      <c r="P24" s="3">
        <f>O24*100/B24</f>
        <v>17.813729777000436</v>
      </c>
      <c r="Q24" s="3">
        <f>P24-N24</f>
        <v>7.7874945343244413</v>
      </c>
      <c r="R24" s="49">
        <v>3262.1514000000002</v>
      </c>
      <c r="S24" s="3">
        <f>O24-R24</f>
        <v>811.84859999999981</v>
      </c>
      <c r="T24" s="3">
        <f>S24*100/O24</f>
        <v>19.927555228276873</v>
      </c>
      <c r="V24" s="2"/>
      <c r="X24" s="7">
        <f t="shared" si="0"/>
        <v>17044</v>
      </c>
      <c r="Y24" s="1" t="e">
        <f>(L24*100/#REF!)-100</f>
        <v>#REF!</v>
      </c>
    </row>
    <row r="25" spans="1:25" x14ac:dyDescent="0.25">
      <c r="A25" s="2">
        <v>23</v>
      </c>
      <c r="B25">
        <v>13378</v>
      </c>
      <c r="C25" s="12" t="s">
        <v>363</v>
      </c>
      <c r="D25" s="12" t="s">
        <v>363</v>
      </c>
      <c r="E25" s="12" t="s">
        <v>363</v>
      </c>
      <c r="G25" s="2" t="str">
        <f>IF(M25&gt;10000,"mega","")</f>
        <v>mega</v>
      </c>
      <c r="I25" t="str">
        <f>IF(M25&lt;1000,"minor","")</f>
        <v/>
      </c>
      <c r="J25" t="s">
        <v>230</v>
      </c>
      <c r="K25" t="s">
        <v>231</v>
      </c>
      <c r="L25" s="12">
        <v>13353.9</v>
      </c>
      <c r="M25" s="33">
        <v>10099</v>
      </c>
      <c r="N25" s="49">
        <f>M25*100/B25</f>
        <v>75.489609807146067</v>
      </c>
      <c r="U25" s="5" t="s">
        <v>232</v>
      </c>
      <c r="V25" s="2" t="s">
        <v>257</v>
      </c>
      <c r="X25" s="7">
        <f t="shared" si="0"/>
        <v>24.100000000000364</v>
      </c>
      <c r="Y25" s="1" t="e">
        <f>(L25*100/#REF!)-100</f>
        <v>#REF!</v>
      </c>
    </row>
    <row r="26" spans="1:25" ht="20.25" customHeight="1" x14ac:dyDescent="0.25">
      <c r="A26" s="2">
        <v>24</v>
      </c>
      <c r="B26" s="8">
        <v>12860</v>
      </c>
      <c r="C26" s="21" t="s">
        <v>97</v>
      </c>
      <c r="D26" s="21" t="s">
        <v>97</v>
      </c>
      <c r="E26" s="21"/>
      <c r="F26" s="21"/>
      <c r="G26" s="10" t="str">
        <f>IF(M26&gt;10000,"mega","")</f>
        <v/>
      </c>
      <c r="H26" s="11" t="str">
        <f>IF(M26&lt;10000,IF(M26&gt;1000,"medium-sized",""))</f>
        <v>medium-sized</v>
      </c>
      <c r="I26" s="10" t="str">
        <f>IF(M26&lt;1000,"minor","")</f>
        <v/>
      </c>
      <c r="J26" s="10" t="s">
        <v>224</v>
      </c>
      <c r="K26" s="10" t="s">
        <v>264</v>
      </c>
      <c r="L26" s="8">
        <v>12193.8</v>
      </c>
      <c r="M26" s="8">
        <v>7412.7191000000003</v>
      </c>
      <c r="N26" s="49">
        <f>M26*100/B26</f>
        <v>57.641672628304825</v>
      </c>
      <c r="O26" s="3">
        <v>8692.5443500000001</v>
      </c>
      <c r="P26" s="3">
        <f>O26*100/B26</f>
        <v>67.59365746500778</v>
      </c>
      <c r="Q26" s="3">
        <f>P26-N26</f>
        <v>9.9519848367029553</v>
      </c>
      <c r="R26" s="3">
        <v>7440.8172599999898</v>
      </c>
      <c r="S26" s="3">
        <f>O26-R26</f>
        <v>1251.7270900000103</v>
      </c>
      <c r="T26" s="3">
        <f>S26*100/O26</f>
        <v>14.400008094293018</v>
      </c>
      <c r="U26" s="5" t="s">
        <v>262</v>
      </c>
      <c r="V26" s="2" t="s">
        <v>263</v>
      </c>
      <c r="X26" s="7">
        <f t="shared" si="0"/>
        <v>666.20000000000073</v>
      </c>
      <c r="Y26" s="1" t="e">
        <f>(L26*100/#REF!)-100</f>
        <v>#REF!</v>
      </c>
    </row>
    <row r="27" spans="1:25" ht="17.25" customHeight="1" x14ac:dyDescent="0.25">
      <c r="A27" s="2">
        <v>25</v>
      </c>
      <c r="B27" s="3">
        <v>56580</v>
      </c>
      <c r="C27" s="12" t="s">
        <v>108</v>
      </c>
      <c r="D27" s="12" t="s">
        <v>108</v>
      </c>
      <c r="E27" s="2"/>
      <c r="F27" s="2"/>
      <c r="G27" s="2" t="str">
        <f>IF(M27&gt;10000,"mega","")</f>
        <v>mega</v>
      </c>
      <c r="H27" s="5"/>
      <c r="I27" s="2" t="str">
        <f>IF(M27&lt;1000,"minor","")</f>
        <v/>
      </c>
      <c r="J27" s="2" t="s">
        <v>224</v>
      </c>
      <c r="K27" s="2" t="s">
        <v>351</v>
      </c>
      <c r="L27" s="3">
        <v>56529.9</v>
      </c>
      <c r="M27" s="33">
        <v>44187</v>
      </c>
      <c r="N27" s="49">
        <f>M27*100/B27</f>
        <v>78.096500530222698</v>
      </c>
      <c r="O27" s="3">
        <v>53507.428050000002</v>
      </c>
      <c r="P27" s="3">
        <f>O27*100/B27</f>
        <v>94.569508748674451</v>
      </c>
      <c r="Q27" s="3">
        <f>P27-N27</f>
        <v>16.473008218451753</v>
      </c>
      <c r="R27" s="49">
        <v>47227.584009999897</v>
      </c>
      <c r="S27" s="3">
        <f>O27-R27</f>
        <v>6279.8440400001055</v>
      </c>
      <c r="T27" s="3">
        <f>S27*100/O27</f>
        <v>11.736396737536902</v>
      </c>
      <c r="U27" s="5" t="s">
        <v>262</v>
      </c>
      <c r="V27" s="2" t="s">
        <v>263</v>
      </c>
      <c r="X27" s="7">
        <f t="shared" si="0"/>
        <v>50.099999999998545</v>
      </c>
      <c r="Y27" s="1" t="e">
        <f>(L27*100/#REF!)-100</f>
        <v>#REF!</v>
      </c>
    </row>
    <row r="28" spans="1:25" ht="19.5" customHeight="1" x14ac:dyDescent="0.25">
      <c r="A28" s="2">
        <v>26</v>
      </c>
      <c r="B28" s="3">
        <v>23797</v>
      </c>
      <c r="C28" s="12" t="s">
        <v>119</v>
      </c>
      <c r="D28" s="12" t="s">
        <v>119</v>
      </c>
      <c r="E28" s="2" t="s">
        <v>119</v>
      </c>
      <c r="F28" s="2"/>
      <c r="G28" s="2" t="str">
        <f>IF(M28&gt;10000,"mega","")</f>
        <v>mega</v>
      </c>
      <c r="H28" s="5"/>
      <c r="I28" s="2" t="str">
        <f>IF(M28&lt;1000,"minor","")</f>
        <v/>
      </c>
      <c r="J28" s="2" t="s">
        <v>260</v>
      </c>
      <c r="K28" s="2" t="s">
        <v>342</v>
      </c>
      <c r="L28" s="3">
        <v>23690.3</v>
      </c>
      <c r="M28" s="33">
        <v>16328</v>
      </c>
      <c r="N28" s="49">
        <f>M28*100/B28</f>
        <v>68.613690801361514</v>
      </c>
      <c r="O28" s="3">
        <v>18456.335500000001</v>
      </c>
      <c r="P28" s="3">
        <f>O28*100/B28</f>
        <v>77.557404294658994</v>
      </c>
      <c r="Q28" s="3">
        <f>P28-N28</f>
        <v>8.94371349329748</v>
      </c>
      <c r="R28" s="49">
        <v>16680.549660000001</v>
      </c>
      <c r="S28" s="3">
        <f>O28-R28</f>
        <v>1775.7858400000005</v>
      </c>
      <c r="T28" s="3">
        <f>S28*100/O28</f>
        <v>9.6215515804857379</v>
      </c>
      <c r="U28" s="5" t="s">
        <v>262</v>
      </c>
      <c r="V28" s="2" t="s">
        <v>301</v>
      </c>
      <c r="X28" s="7">
        <f t="shared" si="0"/>
        <v>106.70000000000073</v>
      </c>
      <c r="Y28" s="1" t="e">
        <f>(L28*100/#REF!)-100</f>
        <v>#REF!</v>
      </c>
    </row>
    <row r="29" spans="1:25" x14ac:dyDescent="0.25">
      <c r="A29" s="2">
        <v>27</v>
      </c>
      <c r="B29" s="24">
        <v>834</v>
      </c>
      <c r="C29" s="25" t="s">
        <v>167</v>
      </c>
      <c r="D29" s="25" t="s">
        <v>167</v>
      </c>
      <c r="E29" s="25" t="s">
        <v>167</v>
      </c>
      <c r="F29" s="25"/>
      <c r="G29" s="25" t="str">
        <f>IF(M29&gt;10000,"mega","")</f>
        <v/>
      </c>
      <c r="H29" s="26" t="str">
        <f>IF(M29&lt;10000,IF(M29&gt;1000,"medium-sized",""))</f>
        <v/>
      </c>
      <c r="I29" s="25" t="str">
        <f>IF(M29&lt;1000,"minor","")</f>
        <v>minor</v>
      </c>
      <c r="J29" s="25" t="s">
        <v>235</v>
      </c>
      <c r="K29" s="25" t="s">
        <v>339</v>
      </c>
      <c r="L29" s="24">
        <v>833.6</v>
      </c>
      <c r="M29" s="24">
        <v>810.6</v>
      </c>
      <c r="N29" s="49">
        <f>M29*100/B29</f>
        <v>97.194244604316552</v>
      </c>
      <c r="O29" s="3">
        <v>609.76430000000005</v>
      </c>
      <c r="P29" s="3">
        <f>O29*100/B29</f>
        <v>73.113225419664275</v>
      </c>
      <c r="Q29" s="3">
        <f>P29-N29</f>
        <v>-24.081019184652277</v>
      </c>
      <c r="R29" s="7">
        <v>583.26840000000004</v>
      </c>
      <c r="S29" s="3">
        <f>O29-R29</f>
        <v>26.495900000000006</v>
      </c>
      <c r="T29" s="3">
        <f>S29*100/O29</f>
        <v>4.3452691474394296</v>
      </c>
      <c r="U29" s="5" t="s">
        <v>237</v>
      </c>
      <c r="V29" s="2" t="s">
        <v>238</v>
      </c>
      <c r="X29" s="7">
        <f t="shared" si="0"/>
        <v>0.39999999999997726</v>
      </c>
      <c r="Y29" s="1" t="e">
        <f>(L29*100/#REF!)-100</f>
        <v>#REF!</v>
      </c>
    </row>
    <row r="30" spans="1:25" x14ac:dyDescent="0.25">
      <c r="A30" s="2">
        <v>28</v>
      </c>
      <c r="B30" s="8">
        <v>3462</v>
      </c>
      <c r="C30" s="27" t="s">
        <v>196</v>
      </c>
      <c r="D30" s="27" t="s">
        <v>196</v>
      </c>
      <c r="E30" s="27"/>
      <c r="F30" s="27"/>
      <c r="G30" s="10" t="str">
        <f>IF(M30&gt;10000,"mega","")</f>
        <v/>
      </c>
      <c r="H30" s="11" t="str">
        <f>IF(M30&lt;10000,IF(M30&gt;1000,"medium-sized",""))</f>
        <v>medium-sized</v>
      </c>
      <c r="I30" s="10" t="str">
        <f>IF(M30&lt;1000,"minor","")</f>
        <v/>
      </c>
      <c r="J30" s="10" t="s">
        <v>286</v>
      </c>
      <c r="K30" s="10" t="s">
        <v>327</v>
      </c>
      <c r="L30" s="8">
        <v>3234.6</v>
      </c>
      <c r="M30" s="8">
        <v>1045.6278</v>
      </c>
      <c r="N30" s="49">
        <f>M30*100/B30</f>
        <v>30.202998266897747</v>
      </c>
      <c r="O30" s="3">
        <v>2661.9495499999998</v>
      </c>
      <c r="P30" s="3">
        <f>O30*100/B30</f>
        <v>76.890512709416512</v>
      </c>
      <c r="Q30" s="3">
        <f>P30-N30</f>
        <v>46.687514442518761</v>
      </c>
      <c r="R30" s="7">
        <v>2612.1222499999999</v>
      </c>
      <c r="S30" s="3">
        <f>O30-R30</f>
        <v>49.827299999999923</v>
      </c>
      <c r="T30" s="3">
        <f>S30*100/O30</f>
        <v>1.8718348738051751</v>
      </c>
      <c r="U30" s="5" t="s">
        <v>253</v>
      </c>
      <c r="V30" s="2" t="s">
        <v>254</v>
      </c>
      <c r="X30" s="7">
        <f t="shared" si="0"/>
        <v>227.40000000000009</v>
      </c>
      <c r="Y30" s="1" t="e">
        <f>(L30*100/#REF!)-100</f>
        <v>#REF!</v>
      </c>
    </row>
    <row r="31" spans="1:25" x14ac:dyDescent="0.25">
      <c r="A31" s="2">
        <v>29</v>
      </c>
      <c r="B31" s="8">
        <v>1392</v>
      </c>
      <c r="C31" s="27" t="s">
        <v>197</v>
      </c>
      <c r="D31" s="27" t="s">
        <v>197</v>
      </c>
      <c r="E31" s="27" t="s">
        <v>197</v>
      </c>
      <c r="F31" s="27"/>
      <c r="G31" s="10" t="str">
        <f>IF(M31&gt;10000,"mega","")</f>
        <v/>
      </c>
      <c r="H31" s="11" t="str">
        <f>IF(M31&lt;10000,IF(M31&gt;1000,"medium-sized",""))</f>
        <v>medium-sized</v>
      </c>
      <c r="I31" s="10" t="str">
        <f>IF(M31&lt;1000,"minor","")</f>
        <v/>
      </c>
      <c r="J31" s="10" t="s">
        <v>260</v>
      </c>
      <c r="K31" s="10" t="s">
        <v>388</v>
      </c>
      <c r="L31" s="8">
        <v>1391</v>
      </c>
      <c r="M31" s="8">
        <f>1391-91</f>
        <v>1300</v>
      </c>
      <c r="N31" s="49">
        <f>M31*100/B31</f>
        <v>93.390804597701148</v>
      </c>
      <c r="O31" s="3">
        <v>1378.7</v>
      </c>
      <c r="P31" s="3">
        <f>O31*100/B31</f>
        <v>99.044540229885058</v>
      </c>
      <c r="Q31" s="3">
        <f>P31-N31</f>
        <v>5.6537356321839098</v>
      </c>
      <c r="R31" s="7">
        <v>1386.4</v>
      </c>
      <c r="S31" s="3">
        <f>O31-R31</f>
        <v>-7.7000000000000455</v>
      </c>
      <c r="T31" s="3">
        <f>S31*100/O31</f>
        <v>-0.55849713498223297</v>
      </c>
      <c r="U31" s="5" t="s">
        <v>262</v>
      </c>
      <c r="V31" s="2" t="s">
        <v>263</v>
      </c>
      <c r="X31" s="7">
        <f t="shared" si="0"/>
        <v>1</v>
      </c>
      <c r="Y31" s="1" t="e">
        <f>(L31*100/#REF!)-100</f>
        <v>#REF!</v>
      </c>
    </row>
    <row r="32" spans="1:25" x14ac:dyDescent="0.25">
      <c r="A32" s="2">
        <v>30</v>
      </c>
      <c r="B32" s="2">
        <v>19285</v>
      </c>
      <c r="C32" s="12" t="s">
        <v>355</v>
      </c>
      <c r="D32" s="12" t="s">
        <v>355</v>
      </c>
      <c r="E32" s="2"/>
      <c r="F32" s="2"/>
      <c r="G32" s="2" t="str">
        <f>IF(M32&gt;10000,"mega","")</f>
        <v>mega</v>
      </c>
      <c r="H32" s="2"/>
      <c r="I32" s="2" t="str">
        <f>IF(M32&lt;1000,"minor","")</f>
        <v/>
      </c>
      <c r="J32" s="2" t="s">
        <v>224</v>
      </c>
      <c r="K32" s="2" t="s">
        <v>256</v>
      </c>
      <c r="L32" s="12">
        <v>19244.599999999999</v>
      </c>
      <c r="M32" s="33">
        <v>13903</v>
      </c>
      <c r="N32" s="49">
        <f>M32*100/B32</f>
        <v>72.092299714804255</v>
      </c>
      <c r="U32" s="5" t="s">
        <v>232</v>
      </c>
      <c r="V32" s="2" t="s">
        <v>257</v>
      </c>
      <c r="X32" s="7">
        <f t="shared" si="0"/>
        <v>40.400000000001455</v>
      </c>
      <c r="Y32" s="1" t="e">
        <f>(L32*100/#REF!)-100</f>
        <v>#REF!</v>
      </c>
    </row>
    <row r="33" spans="1:25" x14ac:dyDescent="0.25">
      <c r="A33" s="2">
        <v>31</v>
      </c>
      <c r="B33" s="8">
        <v>2796</v>
      </c>
      <c r="C33" s="27" t="s">
        <v>135</v>
      </c>
      <c r="D33" s="27" t="s">
        <v>135</v>
      </c>
      <c r="E33" s="27" t="s">
        <v>135</v>
      </c>
      <c r="F33" s="27"/>
      <c r="G33" s="10" t="str">
        <f>IF(M33&gt;10000,"mega","")</f>
        <v/>
      </c>
      <c r="H33" s="11" t="str">
        <f>IF(M33&lt;10000,IF(M33&gt;1000,"medium-sized",""))</f>
        <v>medium-sized</v>
      </c>
      <c r="I33" s="10" t="str">
        <f>IF(M33&lt;1000,"minor","")</f>
        <v/>
      </c>
      <c r="J33" s="10" t="s">
        <v>235</v>
      </c>
      <c r="K33" s="10" t="s">
        <v>339</v>
      </c>
      <c r="L33" s="8">
        <v>2780.2</v>
      </c>
      <c r="M33" s="8">
        <v>2457</v>
      </c>
      <c r="N33" s="49">
        <f>M33*100/B33</f>
        <v>87.875536480686691</v>
      </c>
      <c r="O33" s="3">
        <v>2410.7075</v>
      </c>
      <c r="P33" s="3">
        <f>O33*100/B33</f>
        <v>86.21986766809728</v>
      </c>
      <c r="Q33" s="3">
        <f>P33-N33</f>
        <v>-1.6556688125894112</v>
      </c>
      <c r="R33" s="49">
        <v>2328.3510900000001</v>
      </c>
      <c r="S33" s="3">
        <f>O33-R33</f>
        <v>82.356409999999869</v>
      </c>
      <c r="T33" s="3">
        <f>S33*100/O33</f>
        <v>3.4162755124792148</v>
      </c>
      <c r="U33" s="5" t="s">
        <v>268</v>
      </c>
      <c r="V33" s="2" t="s">
        <v>269</v>
      </c>
      <c r="X33" s="7">
        <f t="shared" si="0"/>
        <v>15.800000000000182</v>
      </c>
      <c r="Y33" s="1" t="e">
        <f>(L33*100/#REF!)-100</f>
        <v>#REF!</v>
      </c>
    </row>
    <row r="34" spans="1:25" x14ac:dyDescent="0.25">
      <c r="A34" s="2">
        <v>32</v>
      </c>
      <c r="B34" s="3">
        <v>21228</v>
      </c>
      <c r="C34" s="12" t="s">
        <v>136</v>
      </c>
      <c r="D34" s="12" t="s">
        <v>136</v>
      </c>
      <c r="E34" s="2" t="s">
        <v>136</v>
      </c>
      <c r="F34" s="2"/>
      <c r="G34" s="2" t="str">
        <f>IF(M34&gt;10000,"mega","")</f>
        <v>mega</v>
      </c>
      <c r="H34" s="5"/>
      <c r="I34" s="2" t="str">
        <f>IF(M34&lt;1000,"minor","")</f>
        <v/>
      </c>
      <c r="J34" s="2" t="s">
        <v>235</v>
      </c>
      <c r="K34" s="2" t="s">
        <v>328</v>
      </c>
      <c r="L34" s="3">
        <v>21142.2</v>
      </c>
      <c r="M34" s="33">
        <v>11717</v>
      </c>
      <c r="N34" s="49">
        <f>M34*100/B34</f>
        <v>55.195967589975503</v>
      </c>
      <c r="O34" s="3">
        <v>19186.50605</v>
      </c>
      <c r="P34" s="3">
        <f>O34*100/B34</f>
        <v>90.38301323723384</v>
      </c>
      <c r="Q34" s="3">
        <f>P34-N34</f>
        <v>35.187045647258337</v>
      </c>
      <c r="R34" s="49">
        <v>14660.52636</v>
      </c>
      <c r="S34" s="3">
        <f>O34-R34</f>
        <v>4525.9796900000001</v>
      </c>
      <c r="T34" s="3">
        <f>S34*100/O34</f>
        <v>23.589389741963991</v>
      </c>
      <c r="U34" s="5" t="s">
        <v>262</v>
      </c>
      <c r="V34" s="2" t="s">
        <v>301</v>
      </c>
      <c r="X34" s="7">
        <f t="shared" ref="X34:X65" si="1">B34-L34</f>
        <v>85.799999999999272</v>
      </c>
      <c r="Y34" s="1" t="e">
        <f>(L34*100/#REF!)-100</f>
        <v>#REF!</v>
      </c>
    </row>
    <row r="35" spans="1:25" x14ac:dyDescent="0.25">
      <c r="A35" s="2">
        <v>33</v>
      </c>
      <c r="B35" s="8">
        <v>17198</v>
      </c>
      <c r="C35" s="30" t="s">
        <v>144</v>
      </c>
      <c r="D35" s="30" t="s">
        <v>144</v>
      </c>
      <c r="E35" s="31"/>
      <c r="F35" s="31"/>
      <c r="G35" s="10" t="str">
        <f>IF(M35&gt;10000,"mega","")</f>
        <v/>
      </c>
      <c r="H35" s="11" t="str">
        <f>IF(M35&lt;10000,IF(M35&gt;1000,"medium-sized",""))</f>
        <v>medium-sized</v>
      </c>
      <c r="I35" s="10" t="str">
        <f>IF(M35&lt;1000,"minor","")</f>
        <v/>
      </c>
      <c r="J35" s="10" t="s">
        <v>286</v>
      </c>
      <c r="K35" s="10" t="s">
        <v>292</v>
      </c>
      <c r="L35" s="8">
        <v>15799.2</v>
      </c>
      <c r="M35" s="32">
        <v>7656</v>
      </c>
      <c r="N35" s="49">
        <f>M35*100/B35</f>
        <v>44.516804279567388</v>
      </c>
      <c r="O35" s="3">
        <v>8852.97415</v>
      </c>
      <c r="P35" s="3">
        <f>O35*100/B35</f>
        <v>51.476765612280502</v>
      </c>
      <c r="Q35" s="3">
        <f>P35-N35</f>
        <v>6.9599613327131138</v>
      </c>
      <c r="R35" s="49">
        <v>8229.9967499999802</v>
      </c>
      <c r="S35" s="3">
        <f>O35-R35</f>
        <v>622.97740000001977</v>
      </c>
      <c r="T35" s="3">
        <f>S35*100/O35</f>
        <v>7.0369278102999973</v>
      </c>
      <c r="U35" s="5" t="s">
        <v>226</v>
      </c>
      <c r="V35" s="2" t="s">
        <v>227</v>
      </c>
      <c r="X35" s="7">
        <f t="shared" si="1"/>
        <v>1398.7999999999993</v>
      </c>
      <c r="Y35" s="1" t="e">
        <f>(L35*100/#REF!)-100</f>
        <v>#REF!</v>
      </c>
    </row>
    <row r="36" spans="1:25" x14ac:dyDescent="0.25">
      <c r="A36" s="2">
        <v>34</v>
      </c>
      <c r="B36" s="8">
        <v>17608</v>
      </c>
      <c r="C36" s="107" t="s">
        <v>150</v>
      </c>
      <c r="D36" s="107" t="s">
        <v>150</v>
      </c>
      <c r="E36" s="10"/>
      <c r="F36" s="10"/>
      <c r="G36" s="10"/>
      <c r="H36" s="11" t="str">
        <f>IF(M36&lt;10000,IF(M36&gt;1000,"medium-sized",""))</f>
        <v>medium-sized</v>
      </c>
      <c r="I36" s="10" t="str">
        <f>IF(M36&lt;1000,"minor","")</f>
        <v/>
      </c>
      <c r="J36" s="10" t="s">
        <v>224</v>
      </c>
      <c r="K36" s="10" t="s">
        <v>310</v>
      </c>
      <c r="L36" s="8">
        <v>17098.8</v>
      </c>
      <c r="M36" s="32">
        <v>8822</v>
      </c>
      <c r="N36" s="49">
        <f>M36*100/B36</f>
        <v>50.102226260790552</v>
      </c>
      <c r="O36" s="3">
        <v>14357.646350000001</v>
      </c>
      <c r="P36" s="3">
        <f>O36*100/B36</f>
        <v>81.540472228532479</v>
      </c>
      <c r="Q36" s="3">
        <f>P36-N36</f>
        <v>31.438245967741928</v>
      </c>
      <c r="R36" s="49">
        <v>12016.524520000001</v>
      </c>
      <c r="S36" s="3">
        <f>O36-R36</f>
        <v>2341.12183</v>
      </c>
      <c r="T36" s="3">
        <f>S36*100/O36</f>
        <v>16.305749375140447</v>
      </c>
      <c r="U36" s="5" t="s">
        <v>268</v>
      </c>
      <c r="V36" s="2" t="s">
        <v>269</v>
      </c>
      <c r="X36" s="7">
        <f t="shared" si="1"/>
        <v>509.20000000000073</v>
      </c>
      <c r="Y36" s="1" t="e">
        <f>(L36*100/#REF!)-100</f>
        <v>#REF!</v>
      </c>
    </row>
    <row r="37" spans="1:25" x14ac:dyDescent="0.25">
      <c r="A37" s="2">
        <v>35</v>
      </c>
      <c r="B37" s="8">
        <v>2299</v>
      </c>
      <c r="C37" s="27" t="s">
        <v>152</v>
      </c>
      <c r="D37" s="27" t="s">
        <v>152</v>
      </c>
      <c r="E37" s="27"/>
      <c r="F37" s="27"/>
      <c r="G37" s="10" t="str">
        <f>IF(M37&gt;10000,"mega","")</f>
        <v/>
      </c>
      <c r="H37" s="11" t="str">
        <f>IF(M37&lt;10000,IF(M37&gt;1000,"medium-sized",""))</f>
        <v>medium-sized</v>
      </c>
      <c r="I37" s="10" t="str">
        <f>IF(M37&lt;1000,"minor","")</f>
        <v/>
      </c>
      <c r="J37" s="10" t="s">
        <v>286</v>
      </c>
      <c r="K37" s="10" t="s">
        <v>329</v>
      </c>
      <c r="L37" s="8">
        <v>2286.4</v>
      </c>
      <c r="M37" s="8">
        <v>1921</v>
      </c>
      <c r="N37" s="49">
        <f>M37*100/B37</f>
        <v>83.558068725532834</v>
      </c>
      <c r="O37" s="3">
        <v>1995.5532499999999</v>
      </c>
      <c r="P37" s="3">
        <f>O37*100/B37</f>
        <v>86.800924314919527</v>
      </c>
      <c r="Q37" s="3">
        <f>P37-N37</f>
        <v>3.2428555893866928</v>
      </c>
      <c r="R37" s="7">
        <v>1994.3026199999999</v>
      </c>
      <c r="S37" s="3">
        <f>O37-R37</f>
        <v>1.250630000000001</v>
      </c>
      <c r="T37" s="3">
        <f>S37*100/O37</f>
        <v>6.2670840780620671E-2</v>
      </c>
      <c r="U37" s="5" t="s">
        <v>226</v>
      </c>
      <c r="V37" s="2" t="s">
        <v>227</v>
      </c>
      <c r="X37" s="3">
        <f t="shared" si="1"/>
        <v>12.599999999999909</v>
      </c>
      <c r="Y37" s="49" t="e">
        <f>(L37*100/#REF!)-100</f>
        <v>#REF!</v>
      </c>
    </row>
    <row r="38" spans="1:25" x14ac:dyDescent="0.25">
      <c r="A38" s="2">
        <v>36</v>
      </c>
      <c r="B38" s="24">
        <v>284</v>
      </c>
      <c r="C38" s="25" t="s">
        <v>186</v>
      </c>
      <c r="D38" s="25" t="s">
        <v>186</v>
      </c>
      <c r="E38" s="25"/>
      <c r="F38" s="25"/>
      <c r="G38" s="25" t="str">
        <f>IF(M38&gt;10000,"mega","")</f>
        <v/>
      </c>
      <c r="H38" s="26" t="str">
        <f>IF(M38&lt;10000,IF(M38&gt;1000,"medium-sized",""))</f>
        <v/>
      </c>
      <c r="I38" s="25" t="str">
        <f>IF(M38&lt;1000,"minor","")</f>
        <v>minor</v>
      </c>
      <c r="J38" s="25" t="s">
        <v>286</v>
      </c>
      <c r="K38" s="25" t="s">
        <v>292</v>
      </c>
      <c r="L38" s="24">
        <v>283.7</v>
      </c>
      <c r="M38" s="50">
        <v>210</v>
      </c>
      <c r="N38" s="49">
        <f>M38*100/B38</f>
        <v>73.943661971830991</v>
      </c>
      <c r="O38" s="3">
        <v>246.59424999999999</v>
      </c>
      <c r="P38" s="3">
        <f>O38*100/B38</f>
        <v>86.828961267605635</v>
      </c>
      <c r="Q38" s="3">
        <f>P38-N38</f>
        <v>12.885299295774644</v>
      </c>
      <c r="R38" s="7">
        <v>225.31474</v>
      </c>
      <c r="S38" s="3">
        <f>O38-R38</f>
        <v>21.279509999999988</v>
      </c>
      <c r="T38" s="3">
        <f>S38*100/O38</f>
        <v>8.6293617957434083</v>
      </c>
      <c r="U38" s="5" t="s">
        <v>226</v>
      </c>
      <c r="V38" s="2" t="s">
        <v>227</v>
      </c>
      <c r="X38" s="7">
        <f t="shared" si="1"/>
        <v>0.30000000000001137</v>
      </c>
      <c r="Y38" s="1" t="e">
        <f>(L38*100/#REF!)-100</f>
        <v>#REF!</v>
      </c>
    </row>
    <row r="39" spans="1:25" x14ac:dyDescent="0.25">
      <c r="A39" s="2">
        <v>37</v>
      </c>
      <c r="B39" s="3">
        <v>385371</v>
      </c>
      <c r="C39" s="4" t="s">
        <v>206</v>
      </c>
      <c r="E39" s="2"/>
      <c r="F39" s="2"/>
      <c r="G39" s="2" t="str">
        <f>IF(M39&gt;10000,"mega","")</f>
        <v>mega</v>
      </c>
      <c r="H39" s="5"/>
      <c r="I39" s="2" t="str">
        <f>IF(M39&lt;1000,"minor","")</f>
        <v/>
      </c>
      <c r="J39" s="2" t="s">
        <v>224</v>
      </c>
      <c r="K39" s="2" t="s">
        <v>225</v>
      </c>
      <c r="L39" s="6">
        <f>100520+77682</f>
        <v>178202</v>
      </c>
      <c r="M39" s="6">
        <f>M40+M41</f>
        <v>83775</v>
      </c>
      <c r="N39" s="49">
        <f>M39*100/B39</f>
        <v>21.738791969297118</v>
      </c>
      <c r="O39" s="3">
        <v>128839.5154</v>
      </c>
      <c r="P39" s="3">
        <f>O39*100/B39</f>
        <v>33.432592333102392</v>
      </c>
      <c r="Q39" s="3">
        <f>P39-N39</f>
        <v>11.693800363805273</v>
      </c>
      <c r="R39" s="7">
        <v>93000.720220000396</v>
      </c>
      <c r="S39" s="3">
        <f>O39-R39</f>
        <v>35838.795179999608</v>
      </c>
      <c r="T39" s="3">
        <f>S39*100/O39</f>
        <v>27.816617494045317</v>
      </c>
      <c r="U39" s="5" t="s">
        <v>226</v>
      </c>
      <c r="V39" s="2" t="s">
        <v>227</v>
      </c>
      <c r="X39" s="7">
        <f t="shared" si="1"/>
        <v>207169</v>
      </c>
      <c r="Y39" s="1" t="e">
        <f>(L39*100/#REF!)-100</f>
        <v>#REF!</v>
      </c>
    </row>
    <row r="40" spans="1:25" x14ac:dyDescent="0.25">
      <c r="A40" s="2">
        <v>37</v>
      </c>
      <c r="B40" s="3">
        <v>385371</v>
      </c>
      <c r="C40" s="4" t="s">
        <v>206</v>
      </c>
      <c r="D40" s="4" t="s">
        <v>228</v>
      </c>
      <c r="E40" s="2" t="s">
        <v>228</v>
      </c>
      <c r="F40" s="2"/>
      <c r="G40" s="2" t="str">
        <f>IF(M40&gt;10000,"mega","")</f>
        <v>mega</v>
      </c>
      <c r="H40" s="5"/>
      <c r="I40" s="2"/>
      <c r="J40" s="2" t="s">
        <v>224</v>
      </c>
      <c r="K40" s="2" t="s">
        <v>225</v>
      </c>
      <c r="L40" s="6">
        <v>77682</v>
      </c>
      <c r="M40" s="6">
        <v>23974</v>
      </c>
      <c r="N40" s="49">
        <f>M40*100/B40</f>
        <v>6.2210181876685064</v>
      </c>
      <c r="V40" s="2"/>
      <c r="X40" s="7">
        <f t="shared" si="1"/>
        <v>307689</v>
      </c>
      <c r="Y40" s="1" t="e">
        <f>(L40*100/#REF!)-100</f>
        <v>#REF!</v>
      </c>
    </row>
    <row r="41" spans="1:25" x14ac:dyDescent="0.25">
      <c r="A41" s="2">
        <v>37</v>
      </c>
      <c r="B41" s="3">
        <v>385371</v>
      </c>
      <c r="C41" s="4" t="s">
        <v>206</v>
      </c>
      <c r="D41" s="67" t="s">
        <v>206</v>
      </c>
      <c r="E41" s="2" t="s">
        <v>229</v>
      </c>
      <c r="F41" s="2"/>
      <c r="G41" s="2" t="str">
        <f>IF(M41&gt;10000,"mega","")</f>
        <v>mega</v>
      </c>
      <c r="H41" s="5"/>
      <c r="I41" s="2"/>
      <c r="J41" s="2" t="s">
        <v>224</v>
      </c>
      <c r="K41" s="2" t="s">
        <v>225</v>
      </c>
      <c r="L41" s="6">
        <v>100520</v>
      </c>
      <c r="M41" s="6">
        <v>59801</v>
      </c>
      <c r="N41" s="49">
        <f>M41*100/B41</f>
        <v>15.517773781628613</v>
      </c>
      <c r="V41" s="2"/>
      <c r="X41" s="7">
        <f t="shared" si="1"/>
        <v>284851</v>
      </c>
      <c r="Y41" s="1" t="e">
        <f>(L41*100/#REF!)-100</f>
        <v>#REF!</v>
      </c>
    </row>
    <row r="42" spans="1:25" x14ac:dyDescent="0.25">
      <c r="A42" s="2">
        <v>38</v>
      </c>
      <c r="B42" s="3">
        <v>15798</v>
      </c>
      <c r="C42" s="4" t="s">
        <v>207</v>
      </c>
      <c r="D42" s="4" t="s">
        <v>207</v>
      </c>
      <c r="E42" s="2" t="s">
        <v>207</v>
      </c>
      <c r="F42" s="2"/>
      <c r="G42" s="2" t="s">
        <v>400</v>
      </c>
      <c r="H42" s="5"/>
      <c r="I42" s="2" t="str">
        <f>IF(M42&lt;1000,"minor","")</f>
        <v/>
      </c>
      <c r="J42" s="2" t="s">
        <v>260</v>
      </c>
      <c r="K42" s="2" t="s">
        <v>272</v>
      </c>
      <c r="L42" s="3">
        <v>15533.7</v>
      </c>
      <c r="M42" s="6">
        <v>6866</v>
      </c>
      <c r="N42" s="49">
        <f>M42*100/B42</f>
        <v>43.461197619951889</v>
      </c>
      <c r="O42" s="3">
        <v>13478.3766</v>
      </c>
      <c r="P42" s="3">
        <f>O42*100/B42</f>
        <v>85.31698063045954</v>
      </c>
      <c r="Q42" s="3">
        <f>P42-N42</f>
        <v>41.85578301050765</v>
      </c>
      <c r="R42" s="7">
        <v>11813.266589999999</v>
      </c>
      <c r="S42" s="3">
        <f>O42-R42</f>
        <v>1665.1100100000003</v>
      </c>
      <c r="T42" s="3">
        <f>S42*100/O42</f>
        <v>12.353935933204303</v>
      </c>
      <c r="U42" s="5" t="s">
        <v>237</v>
      </c>
      <c r="V42" s="2" t="s">
        <v>238</v>
      </c>
      <c r="X42" s="7">
        <f t="shared" si="1"/>
        <v>264.29999999999927</v>
      </c>
      <c r="Y42" s="1" t="e">
        <f>(L42*100/#REF!)-100</f>
        <v>#REF!</v>
      </c>
    </row>
    <row r="43" spans="1:25" x14ac:dyDescent="0.25">
      <c r="A43" s="2">
        <v>39</v>
      </c>
      <c r="B43" s="3">
        <v>38580</v>
      </c>
      <c r="C43" s="12" t="s">
        <v>118</v>
      </c>
      <c r="D43" s="4" t="s">
        <v>118</v>
      </c>
      <c r="E43" s="2"/>
      <c r="F43" s="2"/>
      <c r="G43" s="2" t="s">
        <v>400</v>
      </c>
      <c r="H43" s="5"/>
      <c r="I43" s="2" t="str">
        <f>IF(M43&lt;1000,"minor","")</f>
        <v/>
      </c>
      <c r="J43" s="2" t="s">
        <v>260</v>
      </c>
      <c r="K43" s="2" t="s">
        <v>261</v>
      </c>
      <c r="L43" s="6">
        <v>29505</v>
      </c>
      <c r="M43" s="6">
        <v>5620</v>
      </c>
      <c r="N43" s="49">
        <f>M43*100/B43</f>
        <v>14.56713322965267</v>
      </c>
      <c r="O43" s="3">
        <v>10947.033100000001</v>
      </c>
      <c r="P43" s="3">
        <f>O43*100/B43</f>
        <v>28.374891394504925</v>
      </c>
      <c r="Q43" s="3">
        <f>P43-N43</f>
        <v>13.807758164852254</v>
      </c>
      <c r="R43" s="49">
        <v>21108.062489999898</v>
      </c>
      <c r="S43" s="3">
        <f>O43-R43</f>
        <v>-10161.029389999898</v>
      </c>
      <c r="T43" s="3">
        <f>S43*100/O43</f>
        <v>-92.819938490913103</v>
      </c>
      <c r="U43" s="5" t="s">
        <v>237</v>
      </c>
      <c r="V43" s="2" t="s">
        <v>238</v>
      </c>
      <c r="X43" s="7">
        <f t="shared" si="1"/>
        <v>9075</v>
      </c>
      <c r="Y43" s="1" t="e">
        <f>(L43*100/#REF!)-100</f>
        <v>#REF!</v>
      </c>
    </row>
    <row r="44" spans="1:25" x14ac:dyDescent="0.25">
      <c r="A44" s="2">
        <v>40</v>
      </c>
      <c r="B44" s="3">
        <v>62476</v>
      </c>
      <c r="C44" s="4" t="s">
        <v>110</v>
      </c>
      <c r="D44" s="4" t="s">
        <v>110</v>
      </c>
      <c r="E44" s="2" t="s">
        <v>110</v>
      </c>
      <c r="F44" s="2"/>
      <c r="G44" s="2" t="str">
        <f>IF(M44&gt;10000,"mega","")</f>
        <v>mega</v>
      </c>
      <c r="H44" s="5"/>
      <c r="I44" s="2" t="str">
        <f>IF(M44&lt;1000,"minor","")</f>
        <v/>
      </c>
      <c r="J44" s="2" t="s">
        <v>230</v>
      </c>
      <c r="K44" s="2" t="s">
        <v>248</v>
      </c>
      <c r="L44" s="3">
        <v>61308</v>
      </c>
      <c r="M44" s="33">
        <v>43307</v>
      </c>
      <c r="N44" s="49">
        <f>M44*100/B44</f>
        <v>69.317818042128181</v>
      </c>
      <c r="O44" s="3">
        <v>54610.262600000002</v>
      </c>
      <c r="P44" s="3">
        <f>O44*100/B44</f>
        <v>87.409985594468267</v>
      </c>
      <c r="Q44" s="3">
        <f>P44-N44</f>
        <v>18.092167552340086</v>
      </c>
      <c r="R44" s="49">
        <v>55590.229370000103</v>
      </c>
      <c r="S44" s="3">
        <f>O44-R44</f>
        <v>-979.96677000010095</v>
      </c>
      <c r="T44" s="3">
        <f>S44*100/O44</f>
        <v>-1.7944736453255965</v>
      </c>
      <c r="U44" s="5" t="s">
        <v>262</v>
      </c>
      <c r="V44" s="2" t="s">
        <v>301</v>
      </c>
      <c r="X44" s="7">
        <f t="shared" si="1"/>
        <v>1168</v>
      </c>
      <c r="Y44" s="1" t="e">
        <f>(L44*100/#REF!)-100</f>
        <v>#REF!</v>
      </c>
    </row>
    <row r="45" spans="1:25" x14ac:dyDescent="0.25">
      <c r="A45" s="2">
        <v>41</v>
      </c>
      <c r="B45" s="3">
        <v>51723</v>
      </c>
      <c r="C45" s="4" t="s">
        <v>280</v>
      </c>
      <c r="D45" s="4" t="s">
        <v>280</v>
      </c>
      <c r="E45" s="2" t="s">
        <v>281</v>
      </c>
      <c r="F45" s="2"/>
      <c r="G45" s="2" t="str">
        <f>IF(M45&gt;10000,"mega","")</f>
        <v>mega</v>
      </c>
      <c r="H45" s="5"/>
      <c r="I45" s="2" t="str">
        <f>IF(M45&lt;1000,"minor","")</f>
        <v/>
      </c>
      <c r="J45" s="2" t="s">
        <v>230</v>
      </c>
      <c r="K45" s="2" t="s">
        <v>248</v>
      </c>
      <c r="L45" s="6">
        <v>49890.9</v>
      </c>
      <c r="M45" s="6">
        <v>33450</v>
      </c>
      <c r="N45" s="49">
        <f>M45*100/B45</f>
        <v>64.671422771300968</v>
      </c>
      <c r="O45" s="3">
        <v>1722.2103</v>
      </c>
      <c r="P45"/>
      <c r="U45" s="5" t="s">
        <v>232</v>
      </c>
      <c r="V45" s="2" t="s">
        <v>257</v>
      </c>
      <c r="X45" s="7">
        <f t="shared" si="1"/>
        <v>1832.0999999999985</v>
      </c>
      <c r="Y45" s="1" t="e">
        <f>(L45*100/#REF!)-100</f>
        <v>#REF!</v>
      </c>
    </row>
    <row r="46" spans="1:25" x14ac:dyDescent="0.25">
      <c r="A46" s="2">
        <v>42</v>
      </c>
      <c r="B46" s="8">
        <v>26707</v>
      </c>
      <c r="C46" s="10" t="s">
        <v>153</v>
      </c>
      <c r="D46" s="10" t="s">
        <v>153</v>
      </c>
      <c r="E46" s="10" t="s">
        <v>153</v>
      </c>
      <c r="F46" s="10"/>
      <c r="G46" s="10" t="str">
        <f>IF(M46&gt;10000,"mega","")</f>
        <v/>
      </c>
      <c r="H46" s="11" t="str">
        <f>IF(M46&lt;10000,IF(M46&gt;1000,"medium-sized",""))</f>
        <v>medium-sized</v>
      </c>
      <c r="I46" s="10" t="str">
        <f>IF(M46&lt;1000,"minor","")</f>
        <v/>
      </c>
      <c r="J46" s="10" t="s">
        <v>230</v>
      </c>
      <c r="K46" s="10" t="s">
        <v>275</v>
      </c>
      <c r="L46" s="16">
        <v>22732.9</v>
      </c>
      <c r="M46" s="16">
        <v>7938</v>
      </c>
      <c r="N46" s="49">
        <f>M46*100/B46</f>
        <v>29.722544651215038</v>
      </c>
      <c r="O46" s="3">
        <v>11453.81875</v>
      </c>
      <c r="P46" s="3">
        <f>O46*100/B46</f>
        <v>42.886953794885237</v>
      </c>
      <c r="Q46" s="3">
        <f>P46-N46</f>
        <v>13.164409143670198</v>
      </c>
      <c r="R46" s="7">
        <v>11751.703890000001</v>
      </c>
      <c r="S46" s="3">
        <f>O46-R46</f>
        <v>-297.88514000000032</v>
      </c>
      <c r="T46" s="3">
        <f>S46*100/O46</f>
        <v>-2.6007495535059024</v>
      </c>
      <c r="U46" s="5" t="s">
        <v>268</v>
      </c>
      <c r="V46" s="2" t="s">
        <v>269</v>
      </c>
      <c r="X46" s="7">
        <f t="shared" si="1"/>
        <v>3974.0999999999985</v>
      </c>
      <c r="Y46" s="1" t="e">
        <f>(L46*100/#REF!)-100</f>
        <v>#REF!</v>
      </c>
    </row>
    <row r="47" spans="1:25" x14ac:dyDescent="0.25">
      <c r="A47" s="2">
        <v>43</v>
      </c>
      <c r="B47" s="3">
        <v>153381</v>
      </c>
      <c r="C47" s="4" t="s">
        <v>53</v>
      </c>
      <c r="D47" s="67" t="s">
        <v>53</v>
      </c>
      <c r="E47" s="2" t="s">
        <v>245</v>
      </c>
      <c r="F47" s="2"/>
      <c r="G47" s="2" t="str">
        <f>IF(M47&gt;10000,"mega","")</f>
        <v>mega</v>
      </c>
      <c r="H47" s="5"/>
      <c r="I47" s="2" t="str">
        <f>IF(M47&lt;1000,"minor","")</f>
        <v/>
      </c>
      <c r="J47" s="2" t="s">
        <v>224</v>
      </c>
      <c r="K47" s="2" t="s">
        <v>246</v>
      </c>
      <c r="L47" s="3">
        <v>131080.6</v>
      </c>
      <c r="M47" s="3">
        <v>33186</v>
      </c>
      <c r="N47" s="49">
        <f>M47*100/B47</f>
        <v>21.63631740567606</v>
      </c>
      <c r="O47" s="3">
        <v>95414.278149999998</v>
      </c>
      <c r="P47" s="3">
        <f>O47*100/B47</f>
        <v>62.207364764866568</v>
      </c>
      <c r="Q47" s="3">
        <f>P47-N47</f>
        <v>40.571047359190509</v>
      </c>
      <c r="R47" s="3">
        <v>67950.932930000403</v>
      </c>
      <c r="S47" s="3">
        <f>O47-R47</f>
        <v>27463.345219999595</v>
      </c>
      <c r="T47" s="3">
        <f>S47*100/O47</f>
        <v>28.783265725518245</v>
      </c>
      <c r="U47" s="5" t="s">
        <v>237</v>
      </c>
      <c r="V47" s="2" t="s">
        <v>238</v>
      </c>
      <c r="X47" s="7">
        <f t="shared" si="1"/>
        <v>22300.399999999994</v>
      </c>
      <c r="Y47" s="1" t="e">
        <f>(L47*100/#REF!)-100</f>
        <v>#REF!</v>
      </c>
    </row>
    <row r="48" spans="1:25" x14ac:dyDescent="0.25">
      <c r="A48" s="2">
        <v>44</v>
      </c>
      <c r="B48" s="24">
        <v>1298</v>
      </c>
      <c r="C48" s="48" t="s">
        <v>131</v>
      </c>
      <c r="D48" s="48" t="s">
        <v>131</v>
      </c>
      <c r="E48" s="48"/>
      <c r="F48" s="48"/>
      <c r="G48" s="25" t="str">
        <f>IF(M48&gt;10000,"mega","")</f>
        <v/>
      </c>
      <c r="H48" s="26" t="str">
        <f>IF(M48&lt;10000,IF(M48&gt;1000,"medium-sized",""))</f>
        <v/>
      </c>
      <c r="I48" s="25" t="str">
        <f>IF(M48&lt;1000,"minor","")</f>
        <v>minor</v>
      </c>
      <c r="J48" s="29" t="s">
        <v>224</v>
      </c>
      <c r="K48" s="25" t="s">
        <v>307</v>
      </c>
      <c r="L48" s="24">
        <v>1263</v>
      </c>
      <c r="M48" s="24">
        <v>489</v>
      </c>
      <c r="N48" s="49">
        <f>M48*100/B48</f>
        <v>37.673343605546997</v>
      </c>
      <c r="O48" s="3">
        <v>876.38639999999998</v>
      </c>
      <c r="P48" s="3">
        <f>O48*100/B48</f>
        <v>67.518212634822802</v>
      </c>
      <c r="Q48" s="3">
        <f>P48-N48</f>
        <v>29.844869029275806</v>
      </c>
      <c r="R48" s="49">
        <v>1189.35997</v>
      </c>
      <c r="S48" s="3">
        <f>O48-R48</f>
        <v>-312.97357</v>
      </c>
      <c r="T48" s="3">
        <f>S48*100/O48</f>
        <v>-35.711824145148761</v>
      </c>
      <c r="U48" s="5" t="s">
        <v>237</v>
      </c>
      <c r="V48" s="2" t="s">
        <v>238</v>
      </c>
      <c r="X48" s="7">
        <f t="shared" si="1"/>
        <v>35</v>
      </c>
      <c r="Y48" s="1" t="e">
        <f>(L48*100/#REF!)-100</f>
        <v>#REF!</v>
      </c>
    </row>
    <row r="49" spans="1:25" ht="30" x14ac:dyDescent="0.25">
      <c r="A49" s="2">
        <v>45</v>
      </c>
      <c r="B49" s="85">
        <v>954</v>
      </c>
      <c r="C49" s="46" t="s">
        <v>90</v>
      </c>
      <c r="D49" s="46" t="s">
        <v>90</v>
      </c>
      <c r="E49" s="46"/>
      <c r="F49" s="46"/>
      <c r="G49" s="28" t="str">
        <f>IF(M49&gt;10000,"mega","")</f>
        <v/>
      </c>
      <c r="H49" s="86" t="str">
        <f>IF(M49&lt;10000,IF(M49&gt;1000,"medium-sized",""))</f>
        <v/>
      </c>
      <c r="I49" s="28" t="str">
        <f>IF(M49&lt;1000,"minor","")</f>
        <v>minor</v>
      </c>
      <c r="J49" s="46" t="s">
        <v>224</v>
      </c>
      <c r="K49" s="28" t="s">
        <v>315</v>
      </c>
      <c r="L49" s="85">
        <v>888.1</v>
      </c>
      <c r="M49" s="50">
        <v>235</v>
      </c>
      <c r="N49" s="49">
        <f>M49*100/B49</f>
        <v>24.633123689727462</v>
      </c>
      <c r="O49" s="3">
        <v>477.41385000000002</v>
      </c>
      <c r="P49" s="3">
        <f>O49*100/B49</f>
        <v>50.043380503144654</v>
      </c>
      <c r="Q49" s="3">
        <f>P49-N49</f>
        <v>25.410256813417192</v>
      </c>
      <c r="R49" s="3">
        <v>792.26011000000005</v>
      </c>
      <c r="S49" s="3">
        <f>O49-R49</f>
        <v>-314.84626000000003</v>
      </c>
      <c r="T49" s="3">
        <f>S49*100/O49</f>
        <v>-65.948287842927058</v>
      </c>
      <c r="U49" s="5" t="s">
        <v>237</v>
      </c>
      <c r="V49" s="2" t="s">
        <v>238</v>
      </c>
      <c r="X49" s="7">
        <f t="shared" si="1"/>
        <v>65.899999999999977</v>
      </c>
      <c r="Y49" s="1" t="e">
        <f>(L49*100/#REF!)-100</f>
        <v>#REF!</v>
      </c>
    </row>
    <row r="50" spans="1:25" s="115" customFormat="1" x14ac:dyDescent="0.25">
      <c r="A50" s="2">
        <v>46</v>
      </c>
      <c r="B50" s="24">
        <v>1823</v>
      </c>
      <c r="C50" s="38" t="s">
        <v>9</v>
      </c>
      <c r="D50" s="38" t="s">
        <v>9</v>
      </c>
      <c r="E50" s="38" t="s">
        <v>9</v>
      </c>
      <c r="F50" s="38"/>
      <c r="G50" s="25" t="str">
        <f>IF(M50&gt;10000,"mega","")</f>
        <v/>
      </c>
      <c r="H50" s="26" t="str">
        <f>IF(M50&lt;10000,IF(M50&gt;1000,"medium-sized",""))</f>
        <v/>
      </c>
      <c r="I50" s="25" t="str">
        <f>IF(M50&lt;1000,"minor","")</f>
        <v>minor</v>
      </c>
      <c r="J50" s="29" t="s">
        <v>224</v>
      </c>
      <c r="K50" s="25" t="s">
        <v>315</v>
      </c>
      <c r="L50" s="24">
        <v>1385.8</v>
      </c>
      <c r="M50" s="39">
        <v>382</v>
      </c>
      <c r="N50" s="49">
        <f>M50*100/B50</f>
        <v>20.954470652770159</v>
      </c>
      <c r="O50" s="3">
        <v>770.75220000000002</v>
      </c>
      <c r="P50" s="3">
        <f>O50*100/B50</f>
        <v>42.279330773450354</v>
      </c>
      <c r="Q50" s="3">
        <f>P50-N50</f>
        <v>21.324860120680196</v>
      </c>
      <c r="R50" s="3">
        <v>622.20391999999902</v>
      </c>
      <c r="S50" s="3">
        <f>O50-R50</f>
        <v>148.548280000001</v>
      </c>
      <c r="T50" s="3">
        <f>S50*100/O50</f>
        <v>19.273156794103343</v>
      </c>
      <c r="U50" s="5" t="s">
        <v>237</v>
      </c>
      <c r="V50" s="2" t="s">
        <v>238</v>
      </c>
      <c r="X50" s="116">
        <f t="shared" si="1"/>
        <v>437.20000000000005</v>
      </c>
      <c r="Y50" s="117" t="e">
        <f>(L50*100/#REF!)-100</f>
        <v>#REF!</v>
      </c>
    </row>
    <row r="51" spans="1:25" x14ac:dyDescent="0.25">
      <c r="A51" s="2">
        <v>47</v>
      </c>
      <c r="B51" s="8">
        <v>16612</v>
      </c>
      <c r="C51" s="82" t="s">
        <v>148</v>
      </c>
      <c r="D51" s="83" t="s">
        <v>148</v>
      </c>
      <c r="E51" s="21"/>
      <c r="F51" s="21"/>
      <c r="G51" s="10" t="str">
        <f>IF(M51&gt;10000,"mega","")</f>
        <v/>
      </c>
      <c r="H51" s="11" t="str">
        <f>IF(M51&lt;10000,IF(M51&gt;1000,"medium-sized",""))</f>
        <v>medium-sized</v>
      </c>
      <c r="I51" s="10" t="str">
        <f>IF(M51&lt;1000,"minor","")</f>
        <v/>
      </c>
      <c r="J51" s="15" t="s">
        <v>224</v>
      </c>
      <c r="K51" s="10" t="s">
        <v>307</v>
      </c>
      <c r="L51" s="8">
        <v>16054.5</v>
      </c>
      <c r="M51" s="80">
        <v>3831</v>
      </c>
      <c r="N51" s="49">
        <f>M51*100/B51</f>
        <v>23.061642186371298</v>
      </c>
      <c r="O51" s="3">
        <v>8528.8930500000006</v>
      </c>
      <c r="P51" s="3">
        <f>O51*100/B51</f>
        <v>51.341759270406939</v>
      </c>
      <c r="Q51" s="3">
        <f>P51-N51</f>
        <v>28.280117084035641</v>
      </c>
      <c r="R51" s="49">
        <v>5833.61599999999</v>
      </c>
      <c r="S51" s="3">
        <f>O51-R51</f>
        <v>2695.2770500000106</v>
      </c>
      <c r="T51" s="3">
        <f>S51*100/O51</f>
        <v>31.601721749811489</v>
      </c>
      <c r="U51" s="5" t="s">
        <v>237</v>
      </c>
      <c r="V51" s="2" t="s">
        <v>238</v>
      </c>
      <c r="X51" s="7">
        <f t="shared" si="1"/>
        <v>557.5</v>
      </c>
      <c r="Y51" s="1" t="e">
        <f>(L51*100/#REF!)-100</f>
        <v>#REF!</v>
      </c>
    </row>
    <row r="52" spans="1:25" x14ac:dyDescent="0.25">
      <c r="A52" s="2">
        <v>48</v>
      </c>
      <c r="B52" s="8">
        <v>3264</v>
      </c>
      <c r="C52" s="44" t="s">
        <v>165</v>
      </c>
      <c r="D52" s="44" t="s">
        <v>165</v>
      </c>
      <c r="E52" s="44"/>
      <c r="F52" s="44"/>
      <c r="G52" s="10" t="str">
        <f>IF(M52&gt;10000,"mega","")</f>
        <v/>
      </c>
      <c r="H52" s="11" t="str">
        <f>IF(M52&lt;10000,IF(M52&gt;1000,"medium-sized",""))</f>
        <v>medium-sized</v>
      </c>
      <c r="I52" s="10" t="str">
        <f>IF(M52&lt;1000,"minor","")</f>
        <v/>
      </c>
      <c r="J52" s="15" t="s">
        <v>224</v>
      </c>
      <c r="K52" s="10" t="s">
        <v>251</v>
      </c>
      <c r="L52" s="8">
        <v>3116.3</v>
      </c>
      <c r="M52" s="41">
        <v>1313</v>
      </c>
      <c r="N52" s="49">
        <f>M52*100/B52</f>
        <v>40.22671568627451</v>
      </c>
      <c r="O52" s="3">
        <v>2492.8647500000002</v>
      </c>
      <c r="P52" s="3">
        <f>O52*100/B52</f>
        <v>76.37453278186274</v>
      </c>
      <c r="Q52" s="3">
        <f>P52-N52</f>
        <v>36.147817095588231</v>
      </c>
      <c r="R52" s="7">
        <v>1084.79711000001</v>
      </c>
      <c r="S52" s="3">
        <f>O52-R52</f>
        <v>1408.0676399999902</v>
      </c>
      <c r="T52" s="3">
        <f>S52*100/O52</f>
        <v>56.483916345641703</v>
      </c>
      <c r="U52" s="5" t="s">
        <v>237</v>
      </c>
      <c r="V52" s="2" t="s">
        <v>238</v>
      </c>
      <c r="X52" s="7">
        <f t="shared" si="1"/>
        <v>147.69999999999982</v>
      </c>
      <c r="Y52" s="1" t="e">
        <f>(L52*100/#REF!)-100</f>
        <v>#REF!</v>
      </c>
    </row>
    <row r="53" spans="1:25" x14ac:dyDescent="0.25">
      <c r="A53" s="2">
        <v>49</v>
      </c>
      <c r="B53" s="8">
        <v>21090</v>
      </c>
      <c r="C53" s="79" t="s">
        <v>78</v>
      </c>
      <c r="D53" s="79" t="s">
        <v>78</v>
      </c>
      <c r="E53" s="23"/>
      <c r="F53" s="23"/>
      <c r="G53" s="10" t="str">
        <f>IF(M53&gt;10000,"mega","")</f>
        <v/>
      </c>
      <c r="H53" s="11" t="str">
        <f>IF(M53&lt;10000,IF(M53&gt;1000,"medium-sized",""))</f>
        <v>medium-sized</v>
      </c>
      <c r="I53" s="10" t="str">
        <f>IF(M53&lt;1000,"minor","")</f>
        <v/>
      </c>
      <c r="J53" s="15" t="s">
        <v>224</v>
      </c>
      <c r="K53" s="10" t="s">
        <v>251</v>
      </c>
      <c r="L53" s="63">
        <v>20294</v>
      </c>
      <c r="M53" s="80">
        <v>6094</v>
      </c>
      <c r="N53" s="49">
        <f>M53*100/B53</f>
        <v>28.895211000474159</v>
      </c>
      <c r="O53" s="3">
        <v>9768.2504000000008</v>
      </c>
      <c r="P53" s="3">
        <f>O53*100/B53</f>
        <v>46.316976766239925</v>
      </c>
      <c r="Q53" s="3">
        <f>P53-N53</f>
        <v>17.421765765765766</v>
      </c>
      <c r="R53" s="3">
        <v>2663.1545700000102</v>
      </c>
      <c r="S53" s="3">
        <f>O53-R53</f>
        <v>7105.0958299999911</v>
      </c>
      <c r="T53" s="3">
        <f>S53*100/O53</f>
        <v>72.736626714646775</v>
      </c>
      <c r="U53" s="5" t="s">
        <v>237</v>
      </c>
      <c r="V53" s="2" t="s">
        <v>238</v>
      </c>
      <c r="X53" s="7">
        <f t="shared" si="1"/>
        <v>796</v>
      </c>
      <c r="Y53" s="1" t="e">
        <f>(L53*100/#REF!)-100</f>
        <v>#REF!</v>
      </c>
    </row>
    <row r="54" spans="1:25" x14ac:dyDescent="0.25">
      <c r="A54" s="2">
        <v>50</v>
      </c>
      <c r="B54" s="3">
        <v>60003</v>
      </c>
      <c r="C54" s="4" t="s">
        <v>10</v>
      </c>
      <c r="D54" s="4" t="s">
        <v>10</v>
      </c>
      <c r="E54" s="2" t="s">
        <v>250</v>
      </c>
      <c r="F54" s="2"/>
      <c r="G54" s="2" t="str">
        <f>IF(M54&gt;10000,"mega","")</f>
        <v>mega</v>
      </c>
      <c r="H54" s="5"/>
      <c r="I54" s="2" t="str">
        <f>IF(M54&lt;1000,"minor","")</f>
        <v/>
      </c>
      <c r="J54" s="2" t="s">
        <v>224</v>
      </c>
      <c r="K54" s="2" t="s">
        <v>251</v>
      </c>
      <c r="L54" s="3">
        <v>42956</v>
      </c>
      <c r="M54" s="6">
        <v>18387</v>
      </c>
      <c r="N54" s="49">
        <f>M54*100/B54</f>
        <v>30.643467826608671</v>
      </c>
      <c r="O54" s="3">
        <v>30615.51585</v>
      </c>
      <c r="P54" s="3">
        <f>O54*100/B54</f>
        <v>51.023308584570771</v>
      </c>
      <c r="Q54" s="3">
        <f>P54-N54</f>
        <v>20.3798407579621</v>
      </c>
      <c r="R54" s="3">
        <v>16590.852789999401</v>
      </c>
      <c r="S54" s="3">
        <f>O54-R54</f>
        <v>14024.663060000599</v>
      </c>
      <c r="T54" s="3">
        <f>S54*100/O54</f>
        <v>45.809004586805287</v>
      </c>
      <c r="U54" s="5" t="s">
        <v>237</v>
      </c>
      <c r="V54" s="2" t="s">
        <v>238</v>
      </c>
      <c r="X54" s="7">
        <f t="shared" si="1"/>
        <v>17047</v>
      </c>
      <c r="Y54" s="1" t="e">
        <f>(L54*100/#REF!)-100</f>
        <v>#REF!</v>
      </c>
    </row>
    <row r="55" spans="1:25" x14ac:dyDescent="0.25">
      <c r="A55" s="2">
        <v>51</v>
      </c>
      <c r="B55" s="8">
        <v>2249</v>
      </c>
      <c r="C55" s="44" t="s">
        <v>96</v>
      </c>
      <c r="D55" s="44" t="s">
        <v>96</v>
      </c>
      <c r="E55" s="44"/>
      <c r="F55" s="44"/>
      <c r="G55" s="10" t="str">
        <f>IF(M55&gt;10000,"mega","")</f>
        <v/>
      </c>
      <c r="H55" s="11" t="str">
        <f>IF(M55&lt;10000,IF(M55&gt;1000,"medium-sized",""))</f>
        <v>medium-sized</v>
      </c>
      <c r="I55" s="10" t="str">
        <f>IF(M55&lt;1000,"minor","")</f>
        <v/>
      </c>
      <c r="J55" s="15" t="s">
        <v>224</v>
      </c>
      <c r="K55" s="10" t="s">
        <v>251</v>
      </c>
      <c r="L55" s="8">
        <v>2244.4</v>
      </c>
      <c r="M55" s="8">
        <v>1549.6</v>
      </c>
      <c r="N55" s="49">
        <f>M55*100/B55</f>
        <v>68.901734104046241</v>
      </c>
      <c r="O55" s="3">
        <v>1953.7056500000001</v>
      </c>
      <c r="P55" s="3">
        <f>O55*100/B55</f>
        <v>86.869971098265893</v>
      </c>
      <c r="Q55" s="3">
        <f>P55-N55</f>
        <v>17.968236994219652</v>
      </c>
      <c r="R55" s="3">
        <v>1913.26458</v>
      </c>
      <c r="S55" s="3">
        <f>O55-R55</f>
        <v>40.441070000000082</v>
      </c>
      <c r="T55" s="3">
        <f>S55*100/O55</f>
        <v>2.0699673975964639</v>
      </c>
      <c r="U55" s="5" t="s">
        <v>237</v>
      </c>
      <c r="V55" s="2" t="s">
        <v>238</v>
      </c>
      <c r="X55" s="7">
        <f t="shared" si="1"/>
        <v>4.5999999999999091</v>
      </c>
      <c r="Y55" s="1" t="e">
        <f>(L55*100/#REF!)-100</f>
        <v>#REF!</v>
      </c>
    </row>
    <row r="56" spans="1:25" x14ac:dyDescent="0.25">
      <c r="A56" s="2">
        <v>52</v>
      </c>
      <c r="B56" s="8">
        <v>9454</v>
      </c>
      <c r="C56" s="27" t="s">
        <v>80</v>
      </c>
      <c r="D56" s="27"/>
      <c r="E56" s="27"/>
      <c r="F56" s="27"/>
      <c r="G56" s="10" t="str">
        <f>IF(M56&gt;10000,"mega","")</f>
        <v/>
      </c>
      <c r="H56" s="11" t="str">
        <f>IF(M56&lt;10000,IF(M56&gt;1000,"medium-sized",""))</f>
        <v>medium-sized</v>
      </c>
      <c r="I56" s="10" t="str">
        <f>IF(M56&lt;1000,"minor","")</f>
        <v/>
      </c>
      <c r="J56" s="15" t="s">
        <v>224</v>
      </c>
      <c r="K56" s="10" t="s">
        <v>278</v>
      </c>
      <c r="L56" s="8">
        <v>7373.2</v>
      </c>
      <c r="M56" s="63">
        <v>3532</v>
      </c>
      <c r="N56" s="49">
        <f>M56*100/B56</f>
        <v>37.359847683520201</v>
      </c>
      <c r="O56" s="3">
        <v>5519.8789999999999</v>
      </c>
      <c r="P56" s="3">
        <f>O56*100/B56</f>
        <v>58.38670404061773</v>
      </c>
      <c r="Q56" s="3">
        <f>P56-N56</f>
        <v>21.026856357097529</v>
      </c>
      <c r="R56" s="3">
        <v>4896.2794599999897</v>
      </c>
      <c r="S56" s="3">
        <f>O56-R56</f>
        <v>623.59954000001017</v>
      </c>
      <c r="T56" s="3">
        <f>S56*100/O56</f>
        <v>11.297340756926197</v>
      </c>
      <c r="U56" s="5" t="s">
        <v>237</v>
      </c>
      <c r="V56" s="2" t="s">
        <v>238</v>
      </c>
      <c r="X56" s="7">
        <f t="shared" si="1"/>
        <v>2080.8000000000002</v>
      </c>
      <c r="Y56" s="1" t="e">
        <f>(L56*100/#REF!)-100</f>
        <v>#REF!</v>
      </c>
    </row>
    <row r="57" spans="1:25" x14ac:dyDescent="0.25">
      <c r="A57" s="2">
        <v>53</v>
      </c>
      <c r="B57" s="8">
        <v>7279</v>
      </c>
      <c r="C57" s="27" t="s">
        <v>100</v>
      </c>
      <c r="D57" s="27" t="s">
        <v>100</v>
      </c>
      <c r="E57" s="27"/>
      <c r="F57" s="27"/>
      <c r="G57" s="10" t="str">
        <f>IF(M57&gt;10000,"mega","")</f>
        <v/>
      </c>
      <c r="H57" s="11" t="str">
        <f>IF(M57&lt;10000,IF(M57&gt;1000,"medium-sized",""))</f>
        <v>medium-sized</v>
      </c>
      <c r="I57" s="10" t="str">
        <f>IF(M57&lt;1000,"minor","")</f>
        <v/>
      </c>
      <c r="J57" s="15" t="s">
        <v>224</v>
      </c>
      <c r="K57" s="10" t="s">
        <v>251</v>
      </c>
      <c r="L57" s="8">
        <v>5609</v>
      </c>
      <c r="M57" s="8">
        <v>1185</v>
      </c>
      <c r="N57" s="49">
        <f>M57*100/B57</f>
        <v>16.279708751202087</v>
      </c>
      <c r="O57" s="3">
        <v>2224.3326000000002</v>
      </c>
      <c r="P57" s="3">
        <f>O57*100/B57</f>
        <v>30.558216788020335</v>
      </c>
      <c r="Q57" s="3">
        <f>P57-N57</f>
        <v>14.278508036818248</v>
      </c>
      <c r="R57" s="3">
        <v>2430.0826299999999</v>
      </c>
      <c r="S57" s="3">
        <f>O57-R57</f>
        <v>-205.7500299999997</v>
      </c>
      <c r="T57" s="3">
        <f>S57*100/O57</f>
        <v>-9.2499669339018666</v>
      </c>
      <c r="U57" s="5" t="s">
        <v>237</v>
      </c>
      <c r="V57" s="2" t="s">
        <v>238</v>
      </c>
      <c r="X57" s="7">
        <f t="shared" si="1"/>
        <v>1670</v>
      </c>
      <c r="Y57" s="1" t="e">
        <f>(L57*100/#REF!)-100</f>
        <v>#REF!</v>
      </c>
    </row>
    <row r="58" spans="1:25" x14ac:dyDescent="0.25">
      <c r="A58" s="2">
        <v>54</v>
      </c>
      <c r="B58" s="8">
        <v>10655</v>
      </c>
      <c r="C58" s="21" t="s">
        <v>147</v>
      </c>
      <c r="D58" s="21" t="s">
        <v>147</v>
      </c>
      <c r="E58" s="21" t="s">
        <v>405</v>
      </c>
      <c r="F58" s="21"/>
      <c r="G58" s="10" t="str">
        <f>IF(M58&gt;10000,"mega","")</f>
        <v/>
      </c>
      <c r="H58" s="11" t="str">
        <f>IF(M58&lt;10000,IF(M58&gt;1000,"medium-sized",""))</f>
        <v>medium-sized</v>
      </c>
      <c r="I58" s="10" t="str">
        <f>IF(M58&lt;1000,"minor","")</f>
        <v/>
      </c>
      <c r="J58" s="15" t="s">
        <v>224</v>
      </c>
      <c r="K58" s="10" t="s">
        <v>251</v>
      </c>
      <c r="L58" s="8">
        <v>7523.8</v>
      </c>
      <c r="M58" s="8">
        <v>1958</v>
      </c>
      <c r="N58" s="49">
        <f>M58*100/B58</f>
        <v>18.376349131862977</v>
      </c>
      <c r="O58" s="3">
        <v>2781.6967</v>
      </c>
      <c r="P58" s="3">
        <f>O58*100/B58</f>
        <v>26.106961051149693</v>
      </c>
      <c r="Q58" s="3">
        <f>P58-N58</f>
        <v>7.7306119192867158</v>
      </c>
      <c r="R58" s="49">
        <v>2766.2223199999999</v>
      </c>
      <c r="S58" s="3">
        <f>O58-R58</f>
        <v>15.47438000000011</v>
      </c>
      <c r="T58" s="3">
        <f>S58*100/O58</f>
        <v>0.55629285536414197</v>
      </c>
      <c r="U58" s="5" t="s">
        <v>237</v>
      </c>
      <c r="V58" s="2" t="s">
        <v>238</v>
      </c>
      <c r="X58" s="7">
        <f t="shared" si="1"/>
        <v>3131.2</v>
      </c>
      <c r="Y58" s="1" t="e">
        <f>(L58*100/#REF!)-100</f>
        <v>#REF!</v>
      </c>
    </row>
    <row r="59" spans="1:25" x14ac:dyDescent="0.25">
      <c r="A59" s="2">
        <v>55</v>
      </c>
      <c r="B59" s="10">
        <v>23104</v>
      </c>
      <c r="C59" s="107" t="s">
        <v>320</v>
      </c>
      <c r="D59" s="107" t="s">
        <v>320</v>
      </c>
      <c r="E59" s="108"/>
      <c r="F59" s="108"/>
      <c r="G59" s="10"/>
      <c r="H59" s="17" t="str">
        <f>IF(M59&lt;10000,IF(M59&gt;1000,"medium-sized",""))</f>
        <v>medium-sized</v>
      </c>
      <c r="I59" s="108" t="str">
        <f>IF(M59&lt;1000,"minor","")</f>
        <v/>
      </c>
      <c r="J59" s="10" t="s">
        <v>224</v>
      </c>
      <c r="K59" s="10" t="s">
        <v>251</v>
      </c>
      <c r="L59" s="8">
        <v>22736.2</v>
      </c>
      <c r="M59" s="8">
        <v>8217</v>
      </c>
      <c r="N59" s="49">
        <f>M59*100/B59</f>
        <v>35.56527008310249</v>
      </c>
      <c r="O59" s="3">
        <v>17898.381700000002</v>
      </c>
      <c r="P59" s="3">
        <f>O59*100/B59</f>
        <v>77.468757358033244</v>
      </c>
      <c r="Q59" s="3">
        <f>P59-N59</f>
        <v>41.903487274930754</v>
      </c>
      <c r="R59" s="3">
        <v>6105.9282700000003</v>
      </c>
      <c r="S59" s="3">
        <f>O59-R59</f>
        <v>11792.453430000001</v>
      </c>
      <c r="T59" s="3">
        <f>S59*100/O59</f>
        <v>65.885584672719318</v>
      </c>
      <c r="U59" s="5" t="s">
        <v>237</v>
      </c>
      <c r="V59" s="2" t="s">
        <v>238</v>
      </c>
      <c r="X59" s="7">
        <f t="shared" si="1"/>
        <v>367.79999999999927</v>
      </c>
      <c r="Y59" s="1" t="e">
        <f>(L59*100/#REF!)-100</f>
        <v>#REF!</v>
      </c>
    </row>
    <row r="60" spans="1:25" x14ac:dyDescent="0.25">
      <c r="A60" s="2">
        <v>56</v>
      </c>
      <c r="B60" s="8">
        <v>9566</v>
      </c>
      <c r="C60" s="27" t="s">
        <v>174</v>
      </c>
      <c r="D60" s="27" t="s">
        <v>174</v>
      </c>
      <c r="E60" s="27"/>
      <c r="F60" s="27"/>
      <c r="G60" s="10" t="str">
        <f>IF(M60&gt;10000,"mega","")</f>
        <v/>
      </c>
      <c r="H60" s="11" t="str">
        <f>IF(M60&lt;10000,IF(M60&gt;1000,"medium-sized",""))</f>
        <v>medium-sized</v>
      </c>
      <c r="I60" s="10" t="str">
        <f>IF(M60&lt;1000,"minor","")</f>
        <v/>
      </c>
      <c r="J60" s="15" t="s">
        <v>224</v>
      </c>
      <c r="K60" s="10" t="s">
        <v>265</v>
      </c>
      <c r="L60" s="8">
        <v>8133.6</v>
      </c>
      <c r="M60" s="8">
        <v>1331.5</v>
      </c>
      <c r="N60" s="49">
        <f>M60*100/B60</f>
        <v>13.919088438218692</v>
      </c>
      <c r="O60" s="3">
        <v>5134.1237499999997</v>
      </c>
      <c r="P60" s="3">
        <f>O60*100/B60</f>
        <v>53.670538887727368</v>
      </c>
      <c r="Q60" s="3">
        <f>P60-N60</f>
        <v>39.751450449508674</v>
      </c>
      <c r="R60" s="7">
        <v>3102.2612300000001</v>
      </c>
      <c r="S60" s="3">
        <f>O60-R60</f>
        <v>2031.8625199999997</v>
      </c>
      <c r="T60" s="3">
        <f>S60*100/O60</f>
        <v>39.5756436529213</v>
      </c>
      <c r="U60" s="5" t="s">
        <v>237</v>
      </c>
      <c r="V60" s="2" t="s">
        <v>238</v>
      </c>
      <c r="X60" s="7">
        <f t="shared" si="1"/>
        <v>1432.3999999999996</v>
      </c>
      <c r="Y60" s="1" t="e">
        <f>(L60*100/#REF!)-100</f>
        <v>#REF!</v>
      </c>
    </row>
    <row r="61" spans="1:25" x14ac:dyDescent="0.25">
      <c r="A61" s="2">
        <v>57</v>
      </c>
      <c r="B61" s="8">
        <v>4010</v>
      </c>
      <c r="C61" s="27" t="s">
        <v>176</v>
      </c>
      <c r="D61" s="27" t="s">
        <v>176</v>
      </c>
      <c r="E61" s="27"/>
      <c r="F61" s="27"/>
      <c r="G61" s="10" t="str">
        <f>IF(M61&gt;10000,"mega","")</f>
        <v/>
      </c>
      <c r="H61" s="11" t="str">
        <f>IF(M61&lt;10000,IF(M61&gt;1000,"medium-sized",""))</f>
        <v>medium-sized</v>
      </c>
      <c r="I61" s="10" t="str">
        <f>IF(M61&lt;1000,"minor","")</f>
        <v/>
      </c>
      <c r="J61" s="15" t="s">
        <v>224</v>
      </c>
      <c r="K61" s="10" t="s">
        <v>251</v>
      </c>
      <c r="L61" s="8">
        <v>3037.5</v>
      </c>
      <c r="M61" s="8">
        <v>1478</v>
      </c>
      <c r="N61" s="49">
        <f>M61*100/B61</f>
        <v>36.857855361596009</v>
      </c>
      <c r="O61" s="3">
        <v>2244.5729500000002</v>
      </c>
      <c r="P61" s="3">
        <f>O61*100/B61</f>
        <v>55.974387780548632</v>
      </c>
      <c r="Q61" s="3">
        <f>P61-N61</f>
        <v>19.116532418952623</v>
      </c>
      <c r="R61" s="7">
        <v>1771.60727</v>
      </c>
      <c r="S61" s="3">
        <f>O61-R61</f>
        <v>472.96568000000025</v>
      </c>
      <c r="T61" s="3">
        <f>S61*100/O61</f>
        <v>21.071521867890294</v>
      </c>
      <c r="U61" s="5" t="s">
        <v>237</v>
      </c>
      <c r="V61" s="2" t="s">
        <v>238</v>
      </c>
      <c r="X61" s="7">
        <f t="shared" si="1"/>
        <v>972.5</v>
      </c>
      <c r="Y61" s="1" t="e">
        <f>(L61*100/#REF!)-100</f>
        <v>#REF!</v>
      </c>
    </row>
    <row r="62" spans="1:25" x14ac:dyDescent="0.25">
      <c r="A62" s="2">
        <v>58</v>
      </c>
      <c r="B62" s="3">
        <v>112427</v>
      </c>
      <c r="C62" s="4" t="s">
        <v>180</v>
      </c>
      <c r="D62" s="67" t="s">
        <v>180</v>
      </c>
      <c r="E62" s="2" t="s">
        <v>252</v>
      </c>
      <c r="F62" s="2"/>
      <c r="G62" s="2" t="str">
        <f>IF(M62&gt;10000,"mega","")</f>
        <v>mega</v>
      </c>
      <c r="H62" s="5"/>
      <c r="I62" s="2" t="str">
        <f>IF(M62&lt;1000,"minor","")</f>
        <v/>
      </c>
      <c r="J62" s="2" t="s">
        <v>224</v>
      </c>
      <c r="K62" s="2" t="s">
        <v>251</v>
      </c>
      <c r="L62" s="3">
        <v>95605.8</v>
      </c>
      <c r="M62" s="6">
        <v>32591</v>
      </c>
      <c r="N62" s="49">
        <f>M62*100/B62</f>
        <v>28.988588150533236</v>
      </c>
      <c r="O62" s="3">
        <v>60675.107450000003</v>
      </c>
      <c r="P62" s="3">
        <f>O62*100/B62</f>
        <v>53.968448370942923</v>
      </c>
      <c r="Q62" s="3">
        <f>P62-N62</f>
        <v>24.979860220409687</v>
      </c>
      <c r="R62" s="7">
        <v>51680.497319998198</v>
      </c>
      <c r="S62" s="3">
        <f>O62-R62</f>
        <v>8994.6101300018054</v>
      </c>
      <c r="T62" s="3">
        <f>S62*100/O62</f>
        <v>14.824217884432942</v>
      </c>
      <c r="U62" s="5" t="s">
        <v>237</v>
      </c>
      <c r="V62" s="2" t="s">
        <v>238</v>
      </c>
      <c r="X62" s="7">
        <f t="shared" si="1"/>
        <v>16821.199999999997</v>
      </c>
      <c r="Y62" s="1" t="e">
        <f>(L62*100/#REF!)-100</f>
        <v>#REF!</v>
      </c>
    </row>
    <row r="63" spans="1:25" x14ac:dyDescent="0.25">
      <c r="A63" s="2">
        <v>59</v>
      </c>
      <c r="B63" s="3">
        <v>27754</v>
      </c>
      <c r="C63" s="12" t="s">
        <v>25</v>
      </c>
      <c r="D63" s="12" t="s">
        <v>25</v>
      </c>
      <c r="E63" s="2"/>
      <c r="F63" s="2"/>
      <c r="G63" s="2" t="str">
        <f>IF(M63&gt;10000,"mega","")</f>
        <v>mega</v>
      </c>
      <c r="H63" s="5"/>
      <c r="I63" s="2" t="str">
        <f>IF(M63&lt;1000,"minor","")</f>
        <v/>
      </c>
      <c r="J63" s="2" t="s">
        <v>224</v>
      </c>
      <c r="K63" s="2" t="s">
        <v>239</v>
      </c>
      <c r="L63" s="3">
        <v>26544.7</v>
      </c>
      <c r="M63" s="33">
        <v>14156</v>
      </c>
      <c r="N63" s="49">
        <f>M63*100/B63</f>
        <v>51.005260502990559</v>
      </c>
      <c r="O63" s="3">
        <v>19741.3511</v>
      </c>
      <c r="P63" s="3">
        <f>O63*100/B63</f>
        <v>71.129751026879006</v>
      </c>
      <c r="Q63" s="3">
        <f>P63-N63</f>
        <v>20.124490523888447</v>
      </c>
      <c r="R63" s="3">
        <v>17213.472170000001</v>
      </c>
      <c r="S63" s="3">
        <f>O63-R63</f>
        <v>2527.8789299999989</v>
      </c>
      <c r="T63" s="3">
        <f>S63*100/O63</f>
        <v>12.804994537582582</v>
      </c>
      <c r="U63" s="5" t="s">
        <v>262</v>
      </c>
      <c r="V63" s="2" t="s">
        <v>263</v>
      </c>
      <c r="X63" s="7">
        <f t="shared" si="1"/>
        <v>1209.2999999999993</v>
      </c>
      <c r="Y63" s="1" t="e">
        <f>(L63*100/#REF!)-100</f>
        <v>#REF!</v>
      </c>
    </row>
    <row r="64" spans="1:25" x14ac:dyDescent="0.25">
      <c r="A64" s="2">
        <v>60</v>
      </c>
      <c r="B64" s="84">
        <v>2883</v>
      </c>
      <c r="C64" s="61" t="s">
        <v>160</v>
      </c>
      <c r="D64" s="61" t="s">
        <v>160</v>
      </c>
      <c r="E64" s="61"/>
      <c r="F64" s="61"/>
      <c r="G64" s="61" t="str">
        <f>IF(M64&gt;10000,"mega","")</f>
        <v/>
      </c>
      <c r="H64" s="87" t="str">
        <f>IF(M64&lt;10000,IF(M64&gt;1000,"medium-sized",""))</f>
        <v/>
      </c>
      <c r="I64" s="61" t="str">
        <f>IF(M64&lt;1000,"minor","")</f>
        <v>minor</v>
      </c>
      <c r="J64" s="88" t="s">
        <v>224</v>
      </c>
      <c r="K64" s="61" t="s">
        <v>302</v>
      </c>
      <c r="L64" s="24">
        <v>1976.5</v>
      </c>
      <c r="M64" s="84">
        <v>894</v>
      </c>
      <c r="N64" s="49">
        <f>M64*100/B64</f>
        <v>31.009365244536941</v>
      </c>
      <c r="O64" s="3">
        <v>965.65864999999997</v>
      </c>
      <c r="P64" s="3">
        <f>O64*100/B64</f>
        <v>33.494923690600068</v>
      </c>
      <c r="Q64" s="3">
        <f>P64-N64</f>
        <v>2.485558446063127</v>
      </c>
      <c r="R64" s="7">
        <v>1464.6354699999999</v>
      </c>
      <c r="S64" s="3">
        <f>O64-R64</f>
        <v>-498.97681999999998</v>
      </c>
      <c r="T64" s="3">
        <f>S64*100/O64</f>
        <v>-51.672174220155334</v>
      </c>
      <c r="U64" s="5" t="s">
        <v>237</v>
      </c>
      <c r="V64" s="2" t="s">
        <v>238</v>
      </c>
      <c r="X64" s="7">
        <f t="shared" si="1"/>
        <v>906.5</v>
      </c>
      <c r="Y64" s="1" t="e">
        <f>(L64*100/#REF!)-100</f>
        <v>#REF!</v>
      </c>
    </row>
    <row r="65" spans="1:25" x14ac:dyDescent="0.25">
      <c r="A65" s="2">
        <v>61</v>
      </c>
      <c r="B65" s="8">
        <v>9557</v>
      </c>
      <c r="C65" s="62" t="s">
        <v>76</v>
      </c>
      <c r="D65" s="62" t="s">
        <v>76</v>
      </c>
      <c r="E65" s="10"/>
      <c r="F65" s="10"/>
      <c r="G65" s="10" t="str">
        <f>IF(M65&gt;10000,"mega","")</f>
        <v/>
      </c>
      <c r="H65" s="11" t="str">
        <f>IF(M65&lt;10000,IF(M65&gt;1000,"medium-sized",""))</f>
        <v>medium-sized</v>
      </c>
      <c r="I65" s="10" t="str">
        <f>IF(M65&lt;1000,"minor","")</f>
        <v/>
      </c>
      <c r="J65" s="15" t="s">
        <v>224</v>
      </c>
      <c r="K65" s="10" t="s">
        <v>290</v>
      </c>
      <c r="L65" s="8">
        <v>9310.7999999999993</v>
      </c>
      <c r="M65" s="63">
        <v>7392</v>
      </c>
      <c r="N65" s="49">
        <f>M65*100/B65</f>
        <v>77.346447630009422</v>
      </c>
      <c r="O65" s="3">
        <v>9022.1355500000009</v>
      </c>
      <c r="P65" s="3">
        <f>O65*100/B65</f>
        <v>94.403427330752336</v>
      </c>
      <c r="Q65" s="3">
        <f>P65-N65</f>
        <v>17.056979700742914</v>
      </c>
      <c r="R65" s="3">
        <v>8796.7522499999995</v>
      </c>
      <c r="S65" s="3">
        <f>O65-R65</f>
        <v>225.38330000000133</v>
      </c>
      <c r="T65" s="3">
        <f>S65*100/O65</f>
        <v>2.4981147617539543</v>
      </c>
      <c r="U65" s="5" t="s">
        <v>237</v>
      </c>
      <c r="V65" s="2" t="s">
        <v>238</v>
      </c>
      <c r="X65" s="7">
        <f t="shared" si="1"/>
        <v>246.20000000000073</v>
      </c>
      <c r="Y65" s="1" t="e">
        <f>(L65*100/#REF!)-100</f>
        <v>#REF!</v>
      </c>
    </row>
    <row r="66" spans="1:25" x14ac:dyDescent="0.25">
      <c r="A66" s="2">
        <v>62</v>
      </c>
      <c r="B66" s="8">
        <v>2327</v>
      </c>
      <c r="C66" s="14" t="s">
        <v>364</v>
      </c>
      <c r="D66" s="14" t="s">
        <v>364</v>
      </c>
      <c r="E66" s="14"/>
      <c r="F66" s="14"/>
      <c r="G66" s="10" t="str">
        <f>IF(M66&gt;10000,"mega","")</f>
        <v/>
      </c>
      <c r="H66" s="11" t="str">
        <f>IF(M66&lt;10000,IF(M66&gt;1000,"medium-sized",""))</f>
        <v>medium-sized</v>
      </c>
      <c r="I66" s="10" t="str">
        <f>IF(M66&lt;1000,"minor","")</f>
        <v/>
      </c>
      <c r="J66" s="10" t="s">
        <v>286</v>
      </c>
      <c r="K66" s="10" t="s">
        <v>256</v>
      </c>
      <c r="L66" s="8">
        <v>2304.6999999999998</v>
      </c>
      <c r="M66" s="63">
        <v>1809</v>
      </c>
      <c r="N66" s="49">
        <f>M66*100/B66</f>
        <v>77.739578856897296</v>
      </c>
      <c r="U66" s="5" t="s">
        <v>232</v>
      </c>
      <c r="V66" s="2" t="s">
        <v>233</v>
      </c>
      <c r="X66" s="7">
        <f t="shared" ref="X66:X95" si="2">B66-L66</f>
        <v>22.300000000000182</v>
      </c>
      <c r="Y66" s="1" t="e">
        <f>(L66*100/#REF!)-100</f>
        <v>#REF!</v>
      </c>
    </row>
    <row r="67" spans="1:25" x14ac:dyDescent="0.25">
      <c r="A67" s="2">
        <v>63</v>
      </c>
      <c r="B67" s="24">
        <v>604</v>
      </c>
      <c r="C67" s="28" t="s">
        <v>377</v>
      </c>
      <c r="D67" s="28" t="s">
        <v>377</v>
      </c>
      <c r="E67" s="28"/>
      <c r="F67" s="28"/>
      <c r="G67" s="25" t="str">
        <f>IF(M67&gt;10000,"mega","")</f>
        <v/>
      </c>
      <c r="H67" s="26" t="str">
        <f>IF(M67&lt;10000,IF(M67&gt;1000,"medium-sized",""))</f>
        <v/>
      </c>
      <c r="I67" s="25" t="str">
        <f>IF(M67&lt;1000,"minor","")</f>
        <v>minor</v>
      </c>
      <c r="J67" s="25" t="s">
        <v>286</v>
      </c>
      <c r="K67" s="25" t="s">
        <v>256</v>
      </c>
      <c r="L67" s="24">
        <v>596.6</v>
      </c>
      <c r="M67" s="65">
        <v>566.31960000000004</v>
      </c>
      <c r="N67" s="49">
        <f>M67*100/B67</f>
        <v>93.761523178807963</v>
      </c>
      <c r="U67" s="5" t="s">
        <v>232</v>
      </c>
      <c r="V67" s="2" t="s">
        <v>257</v>
      </c>
      <c r="X67" s="7">
        <f t="shared" si="2"/>
        <v>7.3999999999999773</v>
      </c>
      <c r="Y67" s="1" t="e">
        <f>(L67*100/#REF!)-100</f>
        <v>#REF!</v>
      </c>
    </row>
    <row r="68" spans="1:25" x14ac:dyDescent="0.25">
      <c r="A68" s="2">
        <v>64</v>
      </c>
      <c r="B68" s="8">
        <v>6447</v>
      </c>
      <c r="C68" s="14" t="s">
        <v>369</v>
      </c>
      <c r="D68" s="14" t="s">
        <v>369</v>
      </c>
      <c r="E68" s="14"/>
      <c r="F68" s="14"/>
      <c r="G68" s="10" t="str">
        <f>IF(M68&gt;10000,"mega","")</f>
        <v/>
      </c>
      <c r="H68" s="11" t="str">
        <f>IF(M68&lt;10000,IF(M68&gt;1000,"medium-sized",""))</f>
        <v>medium-sized</v>
      </c>
      <c r="I68" s="10" t="str">
        <f>IF(M68&lt;1000,"minor","")</f>
        <v/>
      </c>
      <c r="J68" s="10" t="s">
        <v>286</v>
      </c>
      <c r="K68" s="10" t="s">
        <v>256</v>
      </c>
      <c r="L68" s="8">
        <v>6430.4</v>
      </c>
      <c r="M68" s="63">
        <v>4576</v>
      </c>
      <c r="N68" s="49">
        <f>M68*100/B68</f>
        <v>70.978749806111367</v>
      </c>
      <c r="U68" s="5" t="s">
        <v>232</v>
      </c>
      <c r="V68" s="2" t="s">
        <v>257</v>
      </c>
      <c r="X68" s="7">
        <f t="shared" si="2"/>
        <v>16.600000000000364</v>
      </c>
      <c r="Y68" s="1" t="e">
        <f>(L68*100/#REF!)-100</f>
        <v>#REF!</v>
      </c>
    </row>
    <row r="69" spans="1:25" x14ac:dyDescent="0.25">
      <c r="A69" s="2">
        <v>65</v>
      </c>
      <c r="B69" s="24">
        <v>639</v>
      </c>
      <c r="C69" s="28" t="s">
        <v>393</v>
      </c>
      <c r="D69" s="28" t="s">
        <v>393</v>
      </c>
      <c r="E69" s="28"/>
      <c r="F69" s="28"/>
      <c r="G69" s="25" t="str">
        <f>IF(M69&gt;10000,"mega","")</f>
        <v/>
      </c>
      <c r="H69" s="26" t="str">
        <f>IF(M69&lt;10000,IF(M69&gt;1000,"medium-sized",""))</f>
        <v/>
      </c>
      <c r="I69" s="25" t="str">
        <f>IF(M69&lt;1000,"minor","")</f>
        <v>minor</v>
      </c>
      <c r="J69" s="25" t="s">
        <v>286</v>
      </c>
      <c r="K69" s="25" t="s">
        <v>256</v>
      </c>
      <c r="L69" s="24">
        <v>639.29999999999995</v>
      </c>
      <c r="M69" s="65">
        <v>622.69560000000001</v>
      </c>
      <c r="N69" s="49">
        <f>M69*100/B69</f>
        <v>97.448450704225351</v>
      </c>
      <c r="U69" s="5" t="s">
        <v>232</v>
      </c>
      <c r="V69" s="2" t="s">
        <v>257</v>
      </c>
      <c r="X69" s="7">
        <f t="shared" si="2"/>
        <v>-0.29999999999995453</v>
      </c>
      <c r="Y69" s="1" t="e">
        <f>(L69*100/#REF!)-100</f>
        <v>#REF!</v>
      </c>
    </row>
    <row r="70" spans="1:25" x14ac:dyDescent="0.25">
      <c r="A70" s="2">
        <v>66</v>
      </c>
      <c r="B70" s="24">
        <v>624</v>
      </c>
      <c r="C70" s="28" t="s">
        <v>395</v>
      </c>
      <c r="D70" s="28" t="s">
        <v>395</v>
      </c>
      <c r="E70" s="28"/>
      <c r="F70" s="28"/>
      <c r="G70" s="25" t="str">
        <f>IF(M70&gt;10000,"mega","")</f>
        <v/>
      </c>
      <c r="H70" s="26" t="str">
        <f>IF(M70&lt;10000,IF(M70&gt;1000,"medium-sized",""))</f>
        <v/>
      </c>
      <c r="I70" s="25" t="str">
        <f>IF(M70&lt;1000,"minor","")</f>
        <v>minor</v>
      </c>
      <c r="J70" s="25" t="s">
        <v>286</v>
      </c>
      <c r="K70" s="25" t="s">
        <v>256</v>
      </c>
      <c r="L70" s="24">
        <v>626</v>
      </c>
      <c r="M70" s="65">
        <v>545.46209999999996</v>
      </c>
      <c r="N70" s="49">
        <f>M70*100/B70</f>
        <v>87.413798076923072</v>
      </c>
      <c r="U70" s="5" t="s">
        <v>232</v>
      </c>
      <c r="V70" s="2" t="s">
        <v>257</v>
      </c>
      <c r="X70" s="7">
        <f t="shared" si="2"/>
        <v>-2</v>
      </c>
      <c r="Y70" s="1" t="e">
        <f>(L70*100/#REF!)-100</f>
        <v>#REF!</v>
      </c>
    </row>
    <row r="71" spans="1:25" x14ac:dyDescent="0.25">
      <c r="A71" s="2">
        <v>67</v>
      </c>
      <c r="B71" s="24">
        <v>558</v>
      </c>
      <c r="C71" s="28" t="s">
        <v>392</v>
      </c>
      <c r="D71" s="28" t="s">
        <v>392</v>
      </c>
      <c r="E71" s="28"/>
      <c r="F71" s="28"/>
      <c r="G71" s="25" t="str">
        <f>IF(M71&gt;10000,"mega","")</f>
        <v/>
      </c>
      <c r="H71" s="26" t="str">
        <f>IF(M71&lt;10000,IF(M71&gt;1000,"medium-sized",""))</f>
        <v/>
      </c>
      <c r="I71" s="25" t="str">
        <f>IF(M71&lt;1000,"minor","")</f>
        <v>minor</v>
      </c>
      <c r="J71" s="25" t="s">
        <v>286</v>
      </c>
      <c r="K71" s="25" t="s">
        <v>256</v>
      </c>
      <c r="L71" s="24">
        <v>558</v>
      </c>
      <c r="M71" s="65">
        <v>518.65110000000004</v>
      </c>
      <c r="N71" s="49">
        <f>M71*100/B71</f>
        <v>92.948225806451617</v>
      </c>
      <c r="U71" s="5" t="s">
        <v>232</v>
      </c>
      <c r="V71" s="2" t="s">
        <v>257</v>
      </c>
      <c r="X71" s="7">
        <f t="shared" si="2"/>
        <v>0</v>
      </c>
      <c r="Y71" s="1" t="e">
        <f>(L71*100/#REF!)-100</f>
        <v>#REF!</v>
      </c>
    </row>
    <row r="72" spans="1:25" ht="20.25" customHeight="1" x14ac:dyDescent="0.25">
      <c r="A72" s="2">
        <v>68</v>
      </c>
      <c r="B72" s="8">
        <v>1517</v>
      </c>
      <c r="C72" s="37" t="s">
        <v>350</v>
      </c>
      <c r="D72" s="37" t="s">
        <v>350</v>
      </c>
      <c r="E72" s="37"/>
      <c r="F72" s="37"/>
      <c r="G72" s="10" t="str">
        <f>IF(M72&gt;10000,"mega","")</f>
        <v/>
      </c>
      <c r="H72" s="11" t="str">
        <f>IF(M72&lt;10000,IF(M72&gt;1000,"medium-sized",""))</f>
        <v>medium-sized</v>
      </c>
      <c r="I72" s="10" t="str">
        <f>IF(M72&lt;1000,"minor","")</f>
        <v/>
      </c>
      <c r="J72" s="10" t="s">
        <v>224</v>
      </c>
      <c r="K72" s="10" t="s">
        <v>256</v>
      </c>
      <c r="L72" s="8">
        <v>1456.1</v>
      </c>
      <c r="M72" s="63">
        <v>1246</v>
      </c>
      <c r="N72" s="49">
        <f>M72*100/B72</f>
        <v>82.135794330916283</v>
      </c>
      <c r="U72" s="5" t="s">
        <v>232</v>
      </c>
      <c r="V72" s="2" t="s">
        <v>257</v>
      </c>
      <c r="X72" s="7">
        <f t="shared" si="2"/>
        <v>60.900000000000091</v>
      </c>
      <c r="Y72" s="1" t="e">
        <f>(L72*100/#REF!)-100</f>
        <v>#REF!</v>
      </c>
    </row>
    <row r="73" spans="1:25" s="75" customFormat="1" ht="13.5" customHeight="1" x14ac:dyDescent="0.25">
      <c r="A73" s="2">
        <v>69</v>
      </c>
      <c r="B73" s="8">
        <v>1856</v>
      </c>
      <c r="C73" s="14" t="s">
        <v>347</v>
      </c>
      <c r="D73" s="14" t="s">
        <v>347</v>
      </c>
      <c r="E73" s="14"/>
      <c r="F73" s="14"/>
      <c r="G73" s="10" t="str">
        <f>IF(M73&gt;10000,"mega","")</f>
        <v/>
      </c>
      <c r="H73" s="11" t="str">
        <f>IF(M73&lt;10000,IF(M73&gt;1000,"medium-sized",""))</f>
        <v>medium-sized</v>
      </c>
      <c r="I73" s="10" t="str">
        <f>IF(M73&lt;1000,"minor","")</f>
        <v/>
      </c>
      <c r="J73" s="10" t="s">
        <v>224</v>
      </c>
      <c r="K73" s="10" t="s">
        <v>256</v>
      </c>
      <c r="L73" s="8">
        <v>1777</v>
      </c>
      <c r="M73" s="63">
        <v>1181</v>
      </c>
      <c r="N73" s="49">
        <f>M73*100/B73</f>
        <v>63.631465517241381</v>
      </c>
      <c r="O73" s="3"/>
      <c r="P73" s="3"/>
      <c r="Q73" s="3"/>
      <c r="R73" s="3"/>
      <c r="S73" s="3"/>
      <c r="T73" s="3"/>
      <c r="U73" s="5" t="s">
        <v>232</v>
      </c>
      <c r="V73" s="2" t="s">
        <v>257</v>
      </c>
      <c r="X73" s="76">
        <f t="shared" si="2"/>
        <v>79</v>
      </c>
      <c r="Y73" s="77" t="e">
        <f>(L73*100/#REF!)-100</f>
        <v>#REF!</v>
      </c>
    </row>
    <row r="74" spans="1:25" x14ac:dyDescent="0.25">
      <c r="A74" s="2">
        <v>70</v>
      </c>
      <c r="B74" s="8">
        <v>5416</v>
      </c>
      <c r="C74" s="42" t="s">
        <v>321</v>
      </c>
      <c r="D74" s="42" t="s">
        <v>321</v>
      </c>
      <c r="E74" s="43"/>
      <c r="F74" s="43"/>
      <c r="G74" s="43" t="str">
        <f>IF(M74&gt;10000,"mega","")</f>
        <v/>
      </c>
      <c r="H74" s="36" t="str">
        <f>IF(M74&lt;10000,IF(M74&gt;1000,"medium-sized",""))</f>
        <v>medium-sized</v>
      </c>
      <c r="I74" s="43" t="str">
        <f>IF(M74&lt;1000,"minor","")</f>
        <v/>
      </c>
      <c r="J74" s="43" t="s">
        <v>224</v>
      </c>
      <c r="K74" s="43" t="s">
        <v>256</v>
      </c>
      <c r="L74" s="8">
        <v>5054</v>
      </c>
      <c r="M74" s="89">
        <v>2273.1111000000001</v>
      </c>
      <c r="N74" s="49">
        <f>M74*100/B74</f>
        <v>41.970293574593796</v>
      </c>
      <c r="U74" s="5" t="s">
        <v>232</v>
      </c>
      <c r="V74" s="2" t="s">
        <v>257</v>
      </c>
      <c r="X74" s="7">
        <f t="shared" si="2"/>
        <v>362</v>
      </c>
      <c r="Y74" s="1" t="e">
        <f>(L74*100/#REF!)-100</f>
        <v>#REF!</v>
      </c>
    </row>
    <row r="75" spans="1:25" x14ac:dyDescent="0.25">
      <c r="A75" s="2">
        <v>71</v>
      </c>
      <c r="B75" s="8">
        <v>11068</v>
      </c>
      <c r="C75" s="42" t="s">
        <v>330</v>
      </c>
      <c r="D75" s="42" t="s">
        <v>330</v>
      </c>
      <c r="E75" s="43"/>
      <c r="F75" s="43"/>
      <c r="G75" s="43" t="str">
        <f>IF(M75&gt;10000,"mega","")</f>
        <v/>
      </c>
      <c r="H75" s="36" t="str">
        <f>IF(M75&lt;10000,IF(M75&gt;1000,"medium-sized",""))</f>
        <v>medium-sized</v>
      </c>
      <c r="I75" s="43" t="str">
        <f>IF(M75&lt;1000,"minor","")</f>
        <v/>
      </c>
      <c r="J75" s="43" t="s">
        <v>224</v>
      </c>
      <c r="K75" s="43" t="s">
        <v>256</v>
      </c>
      <c r="L75" s="8">
        <v>10869</v>
      </c>
      <c r="M75" s="89">
        <v>8719</v>
      </c>
      <c r="N75" s="49">
        <f>M75*100/B75</f>
        <v>78.776653415251175</v>
      </c>
      <c r="U75" s="5" t="s">
        <v>232</v>
      </c>
      <c r="V75" s="2" t="s">
        <v>257</v>
      </c>
      <c r="X75" s="7">
        <f t="shared" si="2"/>
        <v>199</v>
      </c>
      <c r="Y75" s="1" t="e">
        <f>(L75*100/#REF!)-100</f>
        <v>#REF!</v>
      </c>
    </row>
    <row r="76" spans="1:25" x14ac:dyDescent="0.25">
      <c r="A76" s="2">
        <v>72</v>
      </c>
      <c r="B76" s="8">
        <v>3450</v>
      </c>
      <c r="C76" s="10" t="s">
        <v>376</v>
      </c>
      <c r="D76" s="10" t="s">
        <v>376</v>
      </c>
      <c r="E76" s="10"/>
      <c r="F76" s="10"/>
      <c r="G76" s="10" t="str">
        <f>IF(M76&gt;10000,"mega","")</f>
        <v/>
      </c>
      <c r="H76" s="11" t="str">
        <f>IF(M76&lt;10000,IF(M76&gt;1000,"medium-sized",""))</f>
        <v>medium-sized</v>
      </c>
      <c r="I76" s="10" t="str">
        <f>IF(M76&lt;1000,"minor","")</f>
        <v/>
      </c>
      <c r="J76" s="10" t="s">
        <v>224</v>
      </c>
      <c r="K76" s="10" t="s">
        <v>256</v>
      </c>
      <c r="L76" s="8">
        <v>3442</v>
      </c>
      <c r="M76" s="63">
        <v>3115.7703000000001</v>
      </c>
      <c r="N76" s="49">
        <f>M76*100/B76</f>
        <v>90.312182608695664</v>
      </c>
      <c r="U76" s="5" t="s">
        <v>232</v>
      </c>
      <c r="V76" s="2" t="s">
        <v>257</v>
      </c>
      <c r="X76" s="7">
        <f t="shared" si="2"/>
        <v>8</v>
      </c>
      <c r="Y76" s="1" t="e">
        <f>(L76*100/#REF!)-100</f>
        <v>#REF!</v>
      </c>
    </row>
    <row r="77" spans="1:25" x14ac:dyDescent="0.25">
      <c r="A77" s="2">
        <v>73</v>
      </c>
      <c r="B77" s="24">
        <v>977</v>
      </c>
      <c r="C77" s="25" t="s">
        <v>380</v>
      </c>
      <c r="D77" s="25" t="s">
        <v>380</v>
      </c>
      <c r="E77" s="25"/>
      <c r="F77" s="25"/>
      <c r="G77" s="25" t="str">
        <f>IF(M77&gt;10000,"mega","")</f>
        <v/>
      </c>
      <c r="H77" s="26" t="str">
        <f>IF(M77&lt;10000,IF(M77&gt;1000,"medium-sized",""))</f>
        <v/>
      </c>
      <c r="I77" s="25" t="str">
        <f>IF(M77&lt;1000,"minor","")</f>
        <v>minor</v>
      </c>
      <c r="J77" s="25" t="s">
        <v>224</v>
      </c>
      <c r="K77" s="25" t="s">
        <v>256</v>
      </c>
      <c r="L77" s="24">
        <v>972.6</v>
      </c>
      <c r="M77" s="65">
        <v>860.12279999999998</v>
      </c>
      <c r="N77" s="49">
        <f>M77*100/B77</f>
        <v>88.037134083930397</v>
      </c>
      <c r="U77" s="5" t="s">
        <v>232</v>
      </c>
      <c r="V77" s="2" t="s">
        <v>257</v>
      </c>
      <c r="X77" s="7">
        <f t="shared" si="2"/>
        <v>4.3999999999999773</v>
      </c>
      <c r="Y77" s="1" t="e">
        <f>(L77*100/#REF!)-100</f>
        <v>#REF!</v>
      </c>
    </row>
    <row r="78" spans="1:25" x14ac:dyDescent="0.25">
      <c r="A78" s="2">
        <v>74</v>
      </c>
      <c r="B78" s="24">
        <v>814</v>
      </c>
      <c r="C78" s="25" t="s">
        <v>358</v>
      </c>
      <c r="D78" s="25" t="s">
        <v>358</v>
      </c>
      <c r="E78" s="25"/>
      <c r="F78" s="25"/>
      <c r="G78" s="25" t="str">
        <f>IF(M78&gt;10000,"mega","")</f>
        <v/>
      </c>
      <c r="H78" s="26" t="str">
        <f>IF(M78&lt;10000,IF(M78&gt;1000,"medium-sized",""))</f>
        <v/>
      </c>
      <c r="I78" s="25" t="str">
        <f>IF(M78&lt;1000,"minor","")</f>
        <v>minor</v>
      </c>
      <c r="J78" s="25" t="s">
        <v>224</v>
      </c>
      <c r="K78" s="25" t="s">
        <v>256</v>
      </c>
      <c r="L78" s="24">
        <v>777.5</v>
      </c>
      <c r="M78" s="65">
        <v>590.58720000000005</v>
      </c>
      <c r="N78" s="49">
        <f>M78*100/B78</f>
        <v>72.553710073710079</v>
      </c>
      <c r="U78" s="5" t="s">
        <v>232</v>
      </c>
      <c r="V78" s="2" t="s">
        <v>257</v>
      </c>
      <c r="X78" s="7">
        <f t="shared" si="2"/>
        <v>36.5</v>
      </c>
      <c r="Y78" s="1" t="e">
        <f>(L78*100/#REF!)-100</f>
        <v>#REF!</v>
      </c>
    </row>
    <row r="79" spans="1:25" x14ac:dyDescent="0.25">
      <c r="A79" s="2">
        <v>75</v>
      </c>
      <c r="B79" s="8">
        <v>7189</v>
      </c>
      <c r="C79" s="27" t="s">
        <v>306</v>
      </c>
      <c r="D79" s="27" t="s">
        <v>306</v>
      </c>
      <c r="E79" s="27"/>
      <c r="F79" s="27"/>
      <c r="G79" s="10" t="str">
        <f>IF(M79&gt;10000,"mega","")</f>
        <v/>
      </c>
      <c r="H79" s="11" t="str">
        <f>IF(M79&lt;10000,IF(M79&gt;1000,"medium-sized",""))</f>
        <v>medium-sized</v>
      </c>
      <c r="I79" s="10" t="str">
        <f>IF(M79&lt;1000,"minor","")</f>
        <v/>
      </c>
      <c r="J79" s="10" t="s">
        <v>224</v>
      </c>
      <c r="K79" s="10" t="s">
        <v>256</v>
      </c>
      <c r="L79" s="8">
        <v>6619.9</v>
      </c>
      <c r="M79" s="63">
        <v>3205</v>
      </c>
      <c r="N79" s="49">
        <f>M79*100/B79</f>
        <v>44.582000278202813</v>
      </c>
      <c r="U79" s="5" t="s">
        <v>232</v>
      </c>
      <c r="V79" s="2" t="s">
        <v>257</v>
      </c>
      <c r="X79" s="7">
        <f t="shared" si="2"/>
        <v>569.10000000000036</v>
      </c>
      <c r="Y79" s="1" t="e">
        <f>(L79*100/#REF!)-100</f>
        <v>#REF!</v>
      </c>
    </row>
    <row r="80" spans="1:25" x14ac:dyDescent="0.25">
      <c r="A80" s="2">
        <v>76</v>
      </c>
      <c r="B80" s="8">
        <v>2819</v>
      </c>
      <c r="C80" s="14" t="s">
        <v>357</v>
      </c>
      <c r="D80" s="10" t="s">
        <v>357</v>
      </c>
      <c r="E80" s="10" t="s">
        <v>357</v>
      </c>
      <c r="F80" s="10"/>
      <c r="G80" s="10" t="str">
        <f>IF(M80&gt;10000,"mega","")</f>
        <v/>
      </c>
      <c r="H80" s="11" t="str">
        <f>IF(M80&lt;10000,IF(M80&gt;1000,"medium-sized",""))</f>
        <v>medium-sized</v>
      </c>
      <c r="I80" s="10" t="str">
        <f>IF(M80&lt;1000,"minor","")</f>
        <v/>
      </c>
      <c r="J80" s="10" t="s">
        <v>224</v>
      </c>
      <c r="K80" s="10" t="s">
        <v>256</v>
      </c>
      <c r="L80" s="8">
        <v>2781.6</v>
      </c>
      <c r="M80" s="8">
        <v>1946.9889000000001</v>
      </c>
      <c r="N80" s="49">
        <f>M80*100/B80</f>
        <v>69.066651294785387</v>
      </c>
      <c r="U80" s="5" t="s">
        <v>232</v>
      </c>
      <c r="V80" s="2" t="s">
        <v>257</v>
      </c>
      <c r="X80" s="7">
        <f t="shared" si="2"/>
        <v>37.400000000000091</v>
      </c>
      <c r="Y80" s="1" t="e">
        <f>(L80*100/#REF!)-100</f>
        <v>#REF!</v>
      </c>
    </row>
    <row r="81" spans="1:25" x14ac:dyDescent="0.25">
      <c r="A81" s="2">
        <v>77</v>
      </c>
      <c r="B81" s="24">
        <v>298</v>
      </c>
      <c r="C81" s="25" t="s">
        <v>390</v>
      </c>
      <c r="D81" s="25" t="s">
        <v>390</v>
      </c>
      <c r="E81" s="25"/>
      <c r="F81" s="25"/>
      <c r="G81" s="25" t="str">
        <f>IF(M81&gt;10000,"mega","")</f>
        <v/>
      </c>
      <c r="H81" s="26" t="str">
        <f>IF(M81&lt;10000,IF(M81&gt;1000,"medium-sized",""))</f>
        <v/>
      </c>
      <c r="I81" s="25" t="str">
        <f>IF(M81&lt;1000,"minor","")</f>
        <v>minor</v>
      </c>
      <c r="J81" s="25" t="s">
        <v>224</v>
      </c>
      <c r="K81" s="25" t="s">
        <v>256</v>
      </c>
      <c r="L81" s="24">
        <v>297.7</v>
      </c>
      <c r="M81" s="65">
        <v>211.572</v>
      </c>
      <c r="N81" s="49">
        <f>M81*100/B81</f>
        <v>70.997315436241607</v>
      </c>
      <c r="U81" s="5" t="s">
        <v>232</v>
      </c>
      <c r="V81" s="2" t="s">
        <v>257</v>
      </c>
      <c r="X81" s="7">
        <f t="shared" si="2"/>
        <v>0.30000000000001137</v>
      </c>
      <c r="Y81" s="1" t="e">
        <f>(L81*100/#REF!)-100</f>
        <v>#REF!</v>
      </c>
    </row>
    <row r="82" spans="1:25" x14ac:dyDescent="0.25">
      <c r="A82" s="2">
        <v>78</v>
      </c>
      <c r="B82" s="24">
        <v>476</v>
      </c>
      <c r="C82" s="25" t="s">
        <v>389</v>
      </c>
      <c r="D82" s="25" t="s">
        <v>389</v>
      </c>
      <c r="E82" s="25"/>
      <c r="F82" s="25"/>
      <c r="G82" s="25" t="str">
        <f>IF(M82&gt;10000,"mega","")</f>
        <v/>
      </c>
      <c r="H82" s="26" t="str">
        <f>IF(M82&lt;10000,IF(M82&gt;1000,"medium-sized",""))</f>
        <v/>
      </c>
      <c r="I82" s="25" t="str">
        <f>IF(M82&lt;1000,"minor","")</f>
        <v>minor</v>
      </c>
      <c r="J82" s="25" t="s">
        <v>224</v>
      </c>
      <c r="K82" s="25" t="s">
        <v>256</v>
      </c>
      <c r="L82" s="24">
        <v>475.4</v>
      </c>
      <c r="M82" s="65">
        <v>361.55970000000002</v>
      </c>
      <c r="N82" s="49">
        <f>M82*100/B82</f>
        <v>75.957920168067233</v>
      </c>
      <c r="U82" s="5" t="s">
        <v>232</v>
      </c>
      <c r="V82" s="2" t="s">
        <v>257</v>
      </c>
      <c r="X82" s="7">
        <f t="shared" si="2"/>
        <v>0.60000000000002274</v>
      </c>
      <c r="Y82" s="1" t="e">
        <f>(L82*100/#REF!)-100</f>
        <v>#REF!</v>
      </c>
    </row>
    <row r="83" spans="1:25" x14ac:dyDescent="0.25">
      <c r="A83" s="2">
        <v>79</v>
      </c>
      <c r="B83" s="24">
        <v>929</v>
      </c>
      <c r="C83" s="25" t="s">
        <v>370</v>
      </c>
      <c r="D83" s="25" t="s">
        <v>370</v>
      </c>
      <c r="E83" s="25"/>
      <c r="F83" s="25"/>
      <c r="G83" s="25" t="str">
        <f>IF(M83&gt;10000,"mega","")</f>
        <v/>
      </c>
      <c r="H83" s="26" t="str">
        <f>IF(M83&lt;10000,IF(M83&gt;1000,"medium-sized",""))</f>
        <v/>
      </c>
      <c r="I83" s="25" t="str">
        <f>IF(M83&lt;1000,"minor","")</f>
        <v>minor</v>
      </c>
      <c r="J83" s="25" t="s">
        <v>224</v>
      </c>
      <c r="K83" s="25" t="s">
        <v>256</v>
      </c>
      <c r="L83" s="24">
        <v>913.8</v>
      </c>
      <c r="M83" s="65">
        <v>884.78729999999996</v>
      </c>
      <c r="N83" s="49">
        <f>M83*100/B83</f>
        <v>95.240828848223899</v>
      </c>
      <c r="U83" s="5" t="s">
        <v>232</v>
      </c>
      <c r="V83" s="2" t="s">
        <v>257</v>
      </c>
      <c r="X83" s="7">
        <f t="shared" si="2"/>
        <v>15.200000000000045</v>
      </c>
      <c r="Y83" s="1" t="e">
        <f>(L83*100/#REF!)-100</f>
        <v>#REF!</v>
      </c>
    </row>
    <row r="84" spans="1:25" x14ac:dyDescent="0.25">
      <c r="A84" s="2">
        <v>80</v>
      </c>
      <c r="B84" s="8">
        <v>3081</v>
      </c>
      <c r="C84" s="10" t="s">
        <v>345</v>
      </c>
      <c r="D84" s="10" t="s">
        <v>345</v>
      </c>
      <c r="E84" s="10"/>
      <c r="F84" s="10"/>
      <c r="G84" s="10" t="str">
        <f>IF(M84&gt;10000,"mega","")</f>
        <v/>
      </c>
      <c r="H84" s="11" t="str">
        <f>IF(M84&lt;10000,IF(M84&gt;1000,"medium-sized",""))</f>
        <v>medium-sized</v>
      </c>
      <c r="I84" s="10" t="str">
        <f>IF(M84&lt;1000,"minor","")</f>
        <v/>
      </c>
      <c r="J84" s="10" t="s">
        <v>224</v>
      </c>
      <c r="K84" s="10" t="s">
        <v>256</v>
      </c>
      <c r="L84" s="8">
        <v>2986.4</v>
      </c>
      <c r="M84" s="63">
        <v>1590.2973</v>
      </c>
      <c r="N84" s="49">
        <f>M84*100/B84</f>
        <v>51.616270691333973</v>
      </c>
      <c r="U84" s="5" t="s">
        <v>232</v>
      </c>
      <c r="V84" s="2" t="s">
        <v>257</v>
      </c>
      <c r="X84" s="7">
        <f t="shared" si="2"/>
        <v>94.599999999999909</v>
      </c>
      <c r="Y84" s="1" t="e">
        <f>(L84*100/#REF!)-100</f>
        <v>#REF!</v>
      </c>
    </row>
    <row r="85" spans="1:25" x14ac:dyDescent="0.25">
      <c r="A85" s="2">
        <v>81</v>
      </c>
      <c r="B85" s="3">
        <v>23246</v>
      </c>
      <c r="C85" s="4" t="s">
        <v>296</v>
      </c>
      <c r="D85" s="4" t="s">
        <v>296</v>
      </c>
      <c r="E85" s="2"/>
      <c r="F85" s="2"/>
      <c r="G85" s="2" t="str">
        <f>IF(M85&gt;10000,"mega","")</f>
        <v>mega</v>
      </c>
      <c r="H85" s="5"/>
      <c r="I85" s="2" t="str">
        <f>IF(M85&lt;1000,"minor","")</f>
        <v/>
      </c>
      <c r="J85" s="2" t="s">
        <v>224</v>
      </c>
      <c r="K85" s="2" t="s">
        <v>256</v>
      </c>
      <c r="L85" s="6">
        <v>21893.599999999999</v>
      </c>
      <c r="M85" s="33">
        <v>13286</v>
      </c>
      <c r="N85" s="49">
        <f>M85*100/B85</f>
        <v>57.153918953798502</v>
      </c>
      <c r="U85" s="5" t="s">
        <v>232</v>
      </c>
      <c r="V85" s="2" t="s">
        <v>257</v>
      </c>
      <c r="X85" s="7">
        <f t="shared" si="2"/>
        <v>1352.4000000000015</v>
      </c>
      <c r="Y85" s="1" t="e">
        <f>(L85*100/#REF!)-100</f>
        <v>#REF!</v>
      </c>
    </row>
    <row r="86" spans="1:25" x14ac:dyDescent="0.25">
      <c r="A86" s="2">
        <v>82</v>
      </c>
      <c r="B86" s="3">
        <v>31681</v>
      </c>
      <c r="C86" s="4" t="s">
        <v>284</v>
      </c>
      <c r="D86" s="4" t="s">
        <v>284</v>
      </c>
      <c r="E86" s="2" t="s">
        <v>285</v>
      </c>
      <c r="F86" s="2"/>
      <c r="G86" s="2" t="str">
        <f>IF(M86&gt;10000,"mega","")</f>
        <v>mega</v>
      </c>
      <c r="H86" s="5"/>
      <c r="I86" s="2" t="str">
        <f>IF(M86&lt;1000,"minor","")</f>
        <v/>
      </c>
      <c r="J86" s="2" t="s">
        <v>224</v>
      </c>
      <c r="K86" s="2" t="s">
        <v>256</v>
      </c>
      <c r="L86" s="6">
        <v>29921</v>
      </c>
      <c r="M86" s="33">
        <v>17923</v>
      </c>
      <c r="N86" s="49">
        <f>M86*100/B86</f>
        <v>56.573340487989647</v>
      </c>
      <c r="U86" s="5" t="s">
        <v>232</v>
      </c>
      <c r="V86" s="2" t="s">
        <v>257</v>
      </c>
      <c r="X86" s="7">
        <f t="shared" si="2"/>
        <v>1760</v>
      </c>
      <c r="Y86" s="1" t="e">
        <f>(L86*100/#REF!)-100</f>
        <v>#REF!</v>
      </c>
    </row>
    <row r="87" spans="1:25" x14ac:dyDescent="0.25">
      <c r="A87" s="2">
        <v>83</v>
      </c>
      <c r="B87" s="8">
        <v>16462</v>
      </c>
      <c r="C87" s="10" t="s">
        <v>319</v>
      </c>
      <c r="D87" s="10" t="s">
        <v>319</v>
      </c>
      <c r="E87" s="10"/>
      <c r="F87" s="10"/>
      <c r="G87" s="10" t="str">
        <f>IF(M87&gt;10000,"mega","")</f>
        <v/>
      </c>
      <c r="H87" s="11" t="str">
        <f>IF(M87&lt;10000,IF(M87&gt;1000,"medium-sized",""))</f>
        <v>medium-sized</v>
      </c>
      <c r="I87" s="10" t="str">
        <f>IF(M87&lt;1000,"minor","")</f>
        <v/>
      </c>
      <c r="J87" s="10" t="s">
        <v>224</v>
      </c>
      <c r="K87" s="10" t="s">
        <v>256</v>
      </c>
      <c r="L87" s="8">
        <v>16077.9</v>
      </c>
      <c r="M87" s="8">
        <v>9501</v>
      </c>
      <c r="N87" s="49">
        <f>M87*100/B87</f>
        <v>57.714736969991499</v>
      </c>
      <c r="U87" s="5" t="s">
        <v>232</v>
      </c>
      <c r="V87" s="2" t="s">
        <v>257</v>
      </c>
      <c r="X87" s="7">
        <f t="shared" si="2"/>
        <v>384.10000000000036</v>
      </c>
      <c r="Y87" s="1" t="e">
        <f>(L87*100/#REF!)-100</f>
        <v>#REF!</v>
      </c>
    </row>
    <row r="88" spans="1:25" x14ac:dyDescent="0.25">
      <c r="A88" s="2">
        <v>84</v>
      </c>
      <c r="B88" s="24">
        <v>2004</v>
      </c>
      <c r="C88" s="25" t="s">
        <v>366</v>
      </c>
      <c r="D88" s="25" t="s">
        <v>366</v>
      </c>
      <c r="E88" s="25"/>
      <c r="F88" s="25"/>
      <c r="G88" s="25" t="str">
        <f>IF(M88&gt;10000,"mega","")</f>
        <v/>
      </c>
      <c r="H88" s="26" t="str">
        <f>IF(M88&lt;10000,IF(M88&gt;1000,"medium-sized",""))</f>
        <v/>
      </c>
      <c r="I88" s="25" t="str">
        <f>IF(M88&lt;1000,"minor","")</f>
        <v>minor</v>
      </c>
      <c r="J88" s="25" t="s">
        <v>224</v>
      </c>
      <c r="K88" s="25" t="s">
        <v>256</v>
      </c>
      <c r="L88" s="24">
        <v>1983</v>
      </c>
      <c r="M88" s="65">
        <v>983</v>
      </c>
      <c r="N88" s="49">
        <f>M88*100/B88</f>
        <v>49.051896207584832</v>
      </c>
      <c r="U88" s="5" t="s">
        <v>232</v>
      </c>
      <c r="V88" s="2" t="s">
        <v>257</v>
      </c>
      <c r="X88" s="7">
        <f t="shared" si="2"/>
        <v>21</v>
      </c>
      <c r="Y88" s="1" t="e">
        <f>(L88*100/#REF!)-100</f>
        <v>#REF!</v>
      </c>
    </row>
    <row r="89" spans="1:25" x14ac:dyDescent="0.25">
      <c r="A89" s="2">
        <v>85</v>
      </c>
      <c r="B89" s="24">
        <v>1165</v>
      </c>
      <c r="C89" s="25" t="s">
        <v>343</v>
      </c>
      <c r="D89" s="25" t="s">
        <v>343</v>
      </c>
      <c r="E89" s="25"/>
      <c r="F89" s="25"/>
      <c r="G89" s="25" t="str">
        <f>IF(M89&gt;10000,"mega","")</f>
        <v/>
      </c>
      <c r="H89" s="26" t="str">
        <f>IF(M89&lt;10000,IF(M89&gt;1000,"medium-sized",""))</f>
        <v/>
      </c>
      <c r="I89" s="25" t="str">
        <f>IF(M89&lt;1000,"minor","")</f>
        <v>minor</v>
      </c>
      <c r="J89" s="25" t="s">
        <v>224</v>
      </c>
      <c r="K89" s="25" t="s">
        <v>256</v>
      </c>
      <c r="L89" s="24">
        <v>1060.5999999999999</v>
      </c>
      <c r="M89" s="65">
        <v>549.39059999999995</v>
      </c>
      <c r="N89" s="49">
        <f>M89*100/B89</f>
        <v>47.157991416309009</v>
      </c>
      <c r="U89" s="5" t="s">
        <v>232</v>
      </c>
      <c r="V89" s="2" t="s">
        <v>257</v>
      </c>
      <c r="X89" s="7">
        <f t="shared" si="2"/>
        <v>104.40000000000009</v>
      </c>
      <c r="Y89" s="1" t="e">
        <f>(L89*100/#REF!)-100</f>
        <v>#REF!</v>
      </c>
    </row>
    <row r="90" spans="1:25" x14ac:dyDescent="0.25">
      <c r="A90" s="2">
        <v>86</v>
      </c>
      <c r="B90" s="8">
        <v>4894</v>
      </c>
      <c r="C90" s="64" t="s">
        <v>298</v>
      </c>
      <c r="D90" s="62" t="s">
        <v>298</v>
      </c>
      <c r="E90" s="62" t="s">
        <v>298</v>
      </c>
      <c r="F90" s="10"/>
      <c r="G90" s="10" t="str">
        <f>IF(M90&gt;10000,"mega","")</f>
        <v/>
      </c>
      <c r="H90" s="11" t="str">
        <f>IF(M90&lt;10000,IF(M90&gt;1000,"medium-sized",""))</f>
        <v>medium-sized</v>
      </c>
      <c r="I90" s="10" t="str">
        <f>IF(M90&lt;1000,"minor","")</f>
        <v/>
      </c>
      <c r="J90" s="10" t="s">
        <v>224</v>
      </c>
      <c r="K90" s="10" t="s">
        <v>256</v>
      </c>
      <c r="L90" s="8">
        <v>3694.1</v>
      </c>
      <c r="M90" s="63">
        <v>2087</v>
      </c>
      <c r="N90" s="49">
        <f>M90*100/B90</f>
        <v>42.644053943604412</v>
      </c>
      <c r="Q90" s="3">
        <f>P90-N90</f>
        <v>-42.644053943604412</v>
      </c>
      <c r="U90" s="5" t="s">
        <v>299</v>
      </c>
      <c r="V90" s="2" t="s">
        <v>300</v>
      </c>
      <c r="X90" s="7">
        <f t="shared" si="2"/>
        <v>1199.9000000000001</v>
      </c>
      <c r="Y90" s="1" t="e">
        <f>(L90*100/#REF!)-100</f>
        <v>#REF!</v>
      </c>
    </row>
    <row r="91" spans="1:25" x14ac:dyDescent="0.25">
      <c r="A91" s="2">
        <v>87</v>
      </c>
      <c r="B91" s="8">
        <v>7583</v>
      </c>
      <c r="C91" s="14" t="s">
        <v>325</v>
      </c>
      <c r="D91" s="14" t="s">
        <v>325</v>
      </c>
      <c r="E91" s="14"/>
      <c r="F91" s="14"/>
      <c r="G91" s="10" t="str">
        <f>IF(M91&gt;10000,"mega","")</f>
        <v/>
      </c>
      <c r="H91" s="11" t="str">
        <f>IF(M91&lt;10000,IF(M91&gt;1000,"medium-sized",""))</f>
        <v>medium-sized</v>
      </c>
      <c r="I91" s="10" t="str">
        <f>IF(M91&lt;1000,"minor","")</f>
        <v/>
      </c>
      <c r="J91" s="10" t="s">
        <v>224</v>
      </c>
      <c r="K91" s="10" t="s">
        <v>256</v>
      </c>
      <c r="L91" s="8">
        <v>7337.4</v>
      </c>
      <c r="M91" s="63">
        <v>4904</v>
      </c>
      <c r="N91" s="49">
        <f>M91*100/B91</f>
        <v>64.670974548331799</v>
      </c>
      <c r="U91" s="5" t="s">
        <v>232</v>
      </c>
      <c r="V91" s="2" t="s">
        <v>257</v>
      </c>
      <c r="X91" s="7">
        <f t="shared" si="2"/>
        <v>245.60000000000036</v>
      </c>
      <c r="Y91" s="1" t="e">
        <f>(L91*100/#REF!)-100</f>
        <v>#REF!</v>
      </c>
    </row>
    <row r="92" spans="1:25" x14ac:dyDescent="0.25">
      <c r="A92" s="2">
        <v>88</v>
      </c>
      <c r="B92" s="24">
        <v>541</v>
      </c>
      <c r="C92" s="28" t="s">
        <v>394</v>
      </c>
      <c r="D92" s="28" t="s">
        <v>394</v>
      </c>
      <c r="E92" s="28"/>
      <c r="F92" s="28"/>
      <c r="G92" s="25" t="str">
        <f>IF(M92&gt;10000,"mega","")</f>
        <v/>
      </c>
      <c r="H92" s="26" t="str">
        <f>IF(M92&lt;10000,IF(M92&gt;1000,"medium-sized",""))</f>
        <v/>
      </c>
      <c r="I92" s="25" t="str">
        <f>IF(M92&lt;1000,"minor","")</f>
        <v>minor</v>
      </c>
      <c r="J92" s="25" t="s">
        <v>224</v>
      </c>
      <c r="K92" s="25" t="s">
        <v>256</v>
      </c>
      <c r="L92" s="24">
        <v>542</v>
      </c>
      <c r="M92" s="65">
        <v>538.00199999999995</v>
      </c>
      <c r="N92" s="49">
        <f>M92*100/B92</f>
        <v>99.445841035120139</v>
      </c>
      <c r="U92" s="5" t="s">
        <v>232</v>
      </c>
      <c r="V92" s="2" t="s">
        <v>257</v>
      </c>
      <c r="X92" s="7">
        <f t="shared" si="2"/>
        <v>-1</v>
      </c>
      <c r="Y92" s="1" t="e">
        <f>(L92*100/#REF!)-100</f>
        <v>#REF!</v>
      </c>
    </row>
    <row r="93" spans="1:25" x14ac:dyDescent="0.25">
      <c r="A93" s="2">
        <v>89</v>
      </c>
      <c r="B93" s="8">
        <v>3213</v>
      </c>
      <c r="C93" s="10" t="s">
        <v>348</v>
      </c>
      <c r="D93" s="10" t="s">
        <v>348</v>
      </c>
      <c r="E93" s="10"/>
      <c r="F93" s="10"/>
      <c r="G93" s="10" t="str">
        <f>IF(M93&gt;10000,"mega","")</f>
        <v/>
      </c>
      <c r="H93" s="11" t="str">
        <f>IF(M93&lt;10000,IF(M93&gt;1000,"medium-sized",""))</f>
        <v>medium-sized</v>
      </c>
      <c r="I93" s="10" t="str">
        <f>IF(M93&lt;1000,"minor","")</f>
        <v/>
      </c>
      <c r="J93" s="10" t="s">
        <v>224</v>
      </c>
      <c r="K93" s="10" t="s">
        <v>256</v>
      </c>
      <c r="L93" s="8">
        <v>3147.2</v>
      </c>
      <c r="M93" s="63">
        <v>1714.1463000000001</v>
      </c>
      <c r="N93" s="49">
        <f>M93*100/B93</f>
        <v>53.350336134453784</v>
      </c>
      <c r="U93" s="5" t="s">
        <v>232</v>
      </c>
      <c r="V93" s="2" t="s">
        <v>257</v>
      </c>
      <c r="X93" s="7">
        <f t="shared" si="2"/>
        <v>65.800000000000182</v>
      </c>
      <c r="Y93" s="1" t="e">
        <f>(L93*100/#REF!)-100</f>
        <v>#REF!</v>
      </c>
    </row>
    <row r="94" spans="1:25" x14ac:dyDescent="0.25">
      <c r="A94" s="2">
        <v>90</v>
      </c>
      <c r="B94" s="24">
        <v>1192</v>
      </c>
      <c r="C94" s="25" t="s">
        <v>391</v>
      </c>
      <c r="D94" s="25" t="s">
        <v>391</v>
      </c>
      <c r="E94" s="25"/>
      <c r="F94" s="25"/>
      <c r="G94" s="25" t="str">
        <f>IF(M94&gt;10000,"mega","")</f>
        <v/>
      </c>
      <c r="H94" s="26" t="str">
        <f>IF(M94&lt;10000,IF(M94&gt;1000,"medium-sized",""))</f>
        <v/>
      </c>
      <c r="I94" s="25" t="str">
        <f>IF(M94&lt;1000,"minor","")</f>
        <v>minor</v>
      </c>
      <c r="J94" s="25" t="s">
        <v>224</v>
      </c>
      <c r="K94" s="25" t="s">
        <v>256</v>
      </c>
      <c r="L94" s="24">
        <v>1192</v>
      </c>
      <c r="M94" s="65">
        <v>738.79290000000003</v>
      </c>
      <c r="N94" s="49">
        <f>M94*100/B94</f>
        <v>61.979270134228194</v>
      </c>
      <c r="U94" s="5" t="s">
        <v>232</v>
      </c>
      <c r="V94" s="2" t="s">
        <v>257</v>
      </c>
      <c r="X94" s="7">
        <f t="shared" si="2"/>
        <v>0</v>
      </c>
      <c r="Y94" s="1" t="e">
        <f>(L94*100/#REF!)-100</f>
        <v>#REF!</v>
      </c>
    </row>
    <row r="95" spans="1:25" x14ac:dyDescent="0.25">
      <c r="A95" s="2">
        <v>91</v>
      </c>
      <c r="B95" s="6">
        <v>38540</v>
      </c>
      <c r="C95" s="4" t="s">
        <v>255</v>
      </c>
      <c r="D95" s="4" t="s">
        <v>255</v>
      </c>
      <c r="E95" s="2"/>
      <c r="F95" s="2"/>
      <c r="G95" s="2" t="str">
        <f>IF(M95&gt;10000,"mega","")</f>
        <v>mega</v>
      </c>
      <c r="H95" s="5"/>
      <c r="I95" s="2" t="str">
        <f>IF(M95&lt;1000,"minor","")</f>
        <v/>
      </c>
      <c r="J95" s="2" t="s">
        <v>224</v>
      </c>
      <c r="K95" s="2" t="s">
        <v>256</v>
      </c>
      <c r="L95" s="6">
        <v>37236</v>
      </c>
      <c r="M95" s="33">
        <v>12319</v>
      </c>
      <c r="N95" s="49">
        <f>M95*100/B95</f>
        <v>31.96419304618578</v>
      </c>
      <c r="U95" s="5" t="s">
        <v>232</v>
      </c>
      <c r="V95" s="2" t="s">
        <v>257</v>
      </c>
      <c r="X95" s="7">
        <f t="shared" si="2"/>
        <v>1304</v>
      </c>
      <c r="Y95" s="1" t="e">
        <f>(L95*100/#REF!)-100</f>
        <v>#REF!</v>
      </c>
    </row>
    <row r="96" spans="1:25" x14ac:dyDescent="0.25">
      <c r="A96" s="2">
        <v>92</v>
      </c>
      <c r="B96" s="8">
        <v>14188</v>
      </c>
      <c r="C96" s="10" t="s">
        <v>291</v>
      </c>
      <c r="D96" s="10" t="s">
        <v>291</v>
      </c>
      <c r="E96" s="10"/>
      <c r="F96" s="10"/>
      <c r="G96" s="10" t="str">
        <f>IF(M96&gt;10000,"mega","")</f>
        <v/>
      </c>
      <c r="H96" s="11" t="str">
        <f>IF(M96&lt;10000,IF(M96&gt;1000,"medium-sized",""))</f>
        <v>medium-sized</v>
      </c>
      <c r="I96" s="10" t="str">
        <f>IF(M96&lt;1000,"minor","")</f>
        <v/>
      </c>
      <c r="J96" s="10" t="s">
        <v>224</v>
      </c>
      <c r="K96" s="10" t="s">
        <v>256</v>
      </c>
      <c r="L96" s="8">
        <v>12769.199999999997</v>
      </c>
      <c r="M96" s="63">
        <v>7225</v>
      </c>
      <c r="N96" s="49">
        <f>M96*100/B96</f>
        <v>50.92331547786862</v>
      </c>
      <c r="U96" s="5" t="s">
        <v>232</v>
      </c>
      <c r="V96" s="2" t="s">
        <v>257</v>
      </c>
      <c r="X96" s="7">
        <f t="shared" ref="X96:X112" si="3">B96-L96</f>
        <v>1418.8000000000029</v>
      </c>
      <c r="Y96" s="1" t="e">
        <f>(L96*100/#REF!)-100</f>
        <v>#REF!</v>
      </c>
    </row>
    <row r="97" spans="1:25" x14ac:dyDescent="0.25">
      <c r="A97" s="2">
        <v>93</v>
      </c>
      <c r="B97" s="8">
        <v>8947</v>
      </c>
      <c r="C97" s="14" t="s">
        <v>3</v>
      </c>
      <c r="D97" s="10" t="s">
        <v>3</v>
      </c>
      <c r="E97" s="10" t="s">
        <v>3</v>
      </c>
      <c r="F97" s="10"/>
      <c r="G97" s="10" t="str">
        <f>IF(M97&gt;10000,"mega","")</f>
        <v/>
      </c>
      <c r="H97" s="11" t="str">
        <f>IF(M97&lt;10000,IF(M97&gt;1000,"medium-sized",""))</f>
        <v>medium-sized</v>
      </c>
      <c r="I97" s="10" t="str">
        <f>IF(M97&lt;1000,"minor","")</f>
        <v/>
      </c>
      <c r="J97" s="10" t="s">
        <v>224</v>
      </c>
      <c r="K97" s="10" t="s">
        <v>256</v>
      </c>
      <c r="L97" s="8">
        <v>8242.6</v>
      </c>
      <c r="M97" s="8">
        <v>4322</v>
      </c>
      <c r="N97" s="49">
        <f>M97*100/B97</f>
        <v>48.306694981558067</v>
      </c>
      <c r="O97" s="3">
        <v>6214.5815499999999</v>
      </c>
      <c r="P97" s="3">
        <f>O97*100/B97</f>
        <v>69.459948027271707</v>
      </c>
      <c r="Q97" s="3">
        <f>P97-N97</f>
        <v>21.15325304571364</v>
      </c>
      <c r="R97" s="3">
        <v>4385.5540759999903</v>
      </c>
      <c r="S97" s="3">
        <f>O97-R97</f>
        <v>1829.0274740000095</v>
      </c>
      <c r="T97" s="3">
        <f>S97*100/O97</f>
        <v>29.431224922939656</v>
      </c>
      <c r="U97" s="5" t="s">
        <v>232</v>
      </c>
      <c r="V97" s="2" t="s">
        <v>233</v>
      </c>
      <c r="X97" s="7">
        <f t="shared" si="3"/>
        <v>704.39999999999964</v>
      </c>
      <c r="Y97" s="1" t="e">
        <f>(L97*100/#REF!)-100</f>
        <v>#REF!</v>
      </c>
    </row>
    <row r="98" spans="1:25" x14ac:dyDescent="0.25">
      <c r="A98" s="2">
        <v>94</v>
      </c>
      <c r="B98" s="8">
        <v>2647</v>
      </c>
      <c r="C98" s="10" t="s">
        <v>23</v>
      </c>
      <c r="D98" s="10" t="s">
        <v>23</v>
      </c>
      <c r="E98" s="10"/>
      <c r="F98" s="10"/>
      <c r="G98" s="10" t="str">
        <f>IF(M98&gt;10000,"mega","")</f>
        <v/>
      </c>
      <c r="H98" s="11" t="str">
        <f>IF(M98&lt;10000,IF(M98&gt;1000,"medium-sized",""))</f>
        <v>medium-sized</v>
      </c>
      <c r="I98" s="10" t="str">
        <f>IF(M98&lt;1000,"minor","")</f>
        <v/>
      </c>
      <c r="J98" s="15" t="s">
        <v>224</v>
      </c>
      <c r="K98" s="10" t="s">
        <v>305</v>
      </c>
      <c r="L98" s="8">
        <v>2515.6</v>
      </c>
      <c r="M98" s="8">
        <v>1300</v>
      </c>
      <c r="N98" s="49">
        <f>M98*100/B98</f>
        <v>49.112202493388743</v>
      </c>
      <c r="O98" s="3">
        <v>1446.64185</v>
      </c>
      <c r="P98" s="3">
        <f>O98*100/B98</f>
        <v>54.652128825085001</v>
      </c>
      <c r="Q98" s="3">
        <f>P98-N98</f>
        <v>5.5399263316962575</v>
      </c>
      <c r="R98" s="3">
        <v>1504.46668</v>
      </c>
      <c r="S98" s="3">
        <f>O98-R98</f>
        <v>-57.82483000000002</v>
      </c>
      <c r="T98" s="3">
        <f>S98*100/O98</f>
        <v>-3.9971766335945569</v>
      </c>
      <c r="U98" s="5" t="s">
        <v>262</v>
      </c>
      <c r="V98" s="2" t="s">
        <v>301</v>
      </c>
      <c r="X98" s="7">
        <f t="shared" si="3"/>
        <v>131.40000000000009</v>
      </c>
      <c r="Y98" s="1" t="e">
        <f>(L98*100/#REF!)-100</f>
        <v>#REF!</v>
      </c>
    </row>
    <row r="99" spans="1:25" x14ac:dyDescent="0.25">
      <c r="A99" s="68">
        <v>95</v>
      </c>
      <c r="B99" s="69">
        <v>2311</v>
      </c>
      <c r="C99" s="40" t="s">
        <v>30</v>
      </c>
      <c r="D99" s="40" t="s">
        <v>30</v>
      </c>
      <c r="E99" s="14" t="s">
        <v>30</v>
      </c>
      <c r="F99" s="14"/>
      <c r="G99" s="14" t="str">
        <f>IF(M99&gt;10000,"mega","")</f>
        <v/>
      </c>
      <c r="H99" s="70" t="str">
        <f>IF(M99&lt;10000,IF(M99&gt;1000,"medium-sized",""))</f>
        <v>medium-sized</v>
      </c>
      <c r="I99" s="14" t="str">
        <f>IF(M99&lt;1000,"minor","")</f>
        <v/>
      </c>
      <c r="J99" s="71" t="s">
        <v>260</v>
      </c>
      <c r="K99" s="14" t="s">
        <v>346</v>
      </c>
      <c r="L99" s="69">
        <v>2227.1999999999998</v>
      </c>
      <c r="M99" s="69">
        <v>1621</v>
      </c>
      <c r="N99" s="49">
        <f>M99*100/B99</f>
        <v>70.142795326698405</v>
      </c>
      <c r="O99" s="3">
        <v>1808.0852</v>
      </c>
      <c r="P99" s="3">
        <f>O99*100/B99</f>
        <v>78.238217221981827</v>
      </c>
      <c r="Q99" s="3">
        <f>P99-N99</f>
        <v>8.0954218952834225</v>
      </c>
      <c r="R99" s="3">
        <v>1856.22865</v>
      </c>
      <c r="S99" s="3">
        <f>O99-R99</f>
        <v>-48.14345000000003</v>
      </c>
      <c r="T99" s="3">
        <f>S99*100/O99</f>
        <v>-2.6626759623938092</v>
      </c>
      <c r="U99" s="5" t="s">
        <v>262</v>
      </c>
      <c r="V99" s="2" t="s">
        <v>263</v>
      </c>
      <c r="X99" s="7">
        <f t="shared" si="3"/>
        <v>83.800000000000182</v>
      </c>
      <c r="Y99" s="1" t="e">
        <f>(L99*100/#REF!)-100</f>
        <v>#REF!</v>
      </c>
    </row>
    <row r="100" spans="1:25" x14ac:dyDescent="0.25">
      <c r="A100" s="2">
        <v>96</v>
      </c>
      <c r="B100" s="8">
        <v>6351</v>
      </c>
      <c r="C100" s="22" t="s">
        <v>91</v>
      </c>
      <c r="D100" s="22"/>
      <c r="E100" s="22"/>
      <c r="F100" s="9"/>
      <c r="G100" s="10"/>
      <c r="H100" s="11" t="s">
        <v>259</v>
      </c>
      <c r="I100" s="10"/>
      <c r="J100" s="10" t="s">
        <v>260</v>
      </c>
      <c r="K100" s="10" t="s">
        <v>272</v>
      </c>
      <c r="L100" s="16">
        <f>L101+L102</f>
        <v>4418</v>
      </c>
      <c r="M100" s="16">
        <f>M101+M102</f>
        <v>1099.5999999999999</v>
      </c>
      <c r="N100" s="49">
        <f>M100*100/B100</f>
        <v>17.313808849000154</v>
      </c>
      <c r="O100" s="3">
        <v>2834.44</v>
      </c>
      <c r="P100" s="3">
        <f>O100*100/B100</f>
        <v>44.629822075263739</v>
      </c>
      <c r="Q100" s="3">
        <f>P100-N100</f>
        <v>27.316013226263586</v>
      </c>
      <c r="R100" s="3">
        <v>2526.4661000000001</v>
      </c>
      <c r="S100" s="3">
        <f>O100-R100</f>
        <v>307.97389999999996</v>
      </c>
      <c r="T100" s="3">
        <f>S100*100/O100</f>
        <v>10.86542315236872</v>
      </c>
      <c r="U100" s="5" t="s">
        <v>268</v>
      </c>
      <c r="V100" s="2" t="s">
        <v>269</v>
      </c>
      <c r="X100" s="7">
        <f t="shared" si="3"/>
        <v>1933</v>
      </c>
      <c r="Y100" s="1" t="e">
        <f>(L100*100/#REF!)-100</f>
        <v>#REF!</v>
      </c>
    </row>
    <row r="101" spans="1:25" x14ac:dyDescent="0.25">
      <c r="A101" s="2">
        <v>96</v>
      </c>
      <c r="B101" s="24">
        <v>6351</v>
      </c>
      <c r="C101" s="34" t="s">
        <v>91</v>
      </c>
      <c r="D101" s="34" t="s">
        <v>91</v>
      </c>
      <c r="E101" s="34" t="s">
        <v>91</v>
      </c>
      <c r="F101" s="102"/>
      <c r="G101" s="25" t="str">
        <f>IF(M101&gt;10000,"mega","")</f>
        <v/>
      </c>
      <c r="H101" s="26" t="str">
        <f>IF(M101&lt;10000,IF(M101&gt;1000,"medium-sized",""))</f>
        <v/>
      </c>
      <c r="I101" s="25" t="str">
        <f>IF(M101&lt;1000,"minor","")</f>
        <v>minor</v>
      </c>
      <c r="J101" s="25" t="s">
        <v>260</v>
      </c>
      <c r="K101" s="25" t="s">
        <v>272</v>
      </c>
      <c r="L101" s="103">
        <v>1843</v>
      </c>
      <c r="M101" s="103">
        <v>375.6</v>
      </c>
      <c r="N101" s="49">
        <f>M101*100/B101</f>
        <v>5.9140292867264996</v>
      </c>
      <c r="U101" s="5" t="s">
        <v>268</v>
      </c>
      <c r="V101" s="2" t="s">
        <v>269</v>
      </c>
      <c r="X101" s="7">
        <f t="shared" si="3"/>
        <v>4508</v>
      </c>
      <c r="Y101" s="1" t="e">
        <f>(L101*100/#REF!)-100</f>
        <v>#REF!</v>
      </c>
    </row>
    <row r="102" spans="1:25" x14ac:dyDescent="0.25">
      <c r="A102" s="2">
        <v>96</v>
      </c>
      <c r="B102" s="24">
        <v>6351</v>
      </c>
      <c r="C102" s="34" t="s">
        <v>91</v>
      </c>
      <c r="D102" s="104" t="s">
        <v>273</v>
      </c>
      <c r="E102" s="34" t="s">
        <v>274</v>
      </c>
      <c r="F102" s="102"/>
      <c r="G102" s="25"/>
      <c r="H102" s="26"/>
      <c r="I102" s="25" t="str">
        <f>IF(M102&lt;1000,"minor","")</f>
        <v>minor</v>
      </c>
      <c r="J102" s="25" t="s">
        <v>260</v>
      </c>
      <c r="K102" s="25" t="s">
        <v>272</v>
      </c>
      <c r="L102" s="103">
        <v>2575</v>
      </c>
      <c r="M102" s="103">
        <v>724</v>
      </c>
      <c r="N102" s="49">
        <f>M102*100/B102</f>
        <v>11.399779562273658</v>
      </c>
      <c r="U102" s="5" t="s">
        <v>268</v>
      </c>
      <c r="V102" s="2" t="s">
        <v>269</v>
      </c>
      <c r="X102" s="7">
        <f t="shared" si="3"/>
        <v>3776</v>
      </c>
      <c r="Y102" s="1" t="e">
        <f>(L102*100/#REF!)-100</f>
        <v>#REF!</v>
      </c>
    </row>
    <row r="103" spans="1:25" x14ac:dyDescent="0.25">
      <c r="A103" s="2">
        <v>97</v>
      </c>
      <c r="B103" s="3">
        <v>63127</v>
      </c>
      <c r="C103" s="12" t="s">
        <v>371</v>
      </c>
      <c r="D103" s="12" t="s">
        <v>371</v>
      </c>
      <c r="E103" s="2" t="s">
        <v>372</v>
      </c>
      <c r="F103" s="2"/>
      <c r="G103" s="2" t="str">
        <f>IF(M103&gt;10000,"mega","")</f>
        <v>mega</v>
      </c>
      <c r="H103" s="5"/>
      <c r="I103" s="2" t="str">
        <f>IF(M103&lt;1000,"minor","")</f>
        <v/>
      </c>
      <c r="J103" s="2" t="s">
        <v>286</v>
      </c>
      <c r="K103" s="2" t="s">
        <v>256</v>
      </c>
      <c r="L103" s="3">
        <v>63115.9</v>
      </c>
      <c r="M103" s="33">
        <v>37911</v>
      </c>
      <c r="N103" s="49">
        <f>M103*100/B103</f>
        <v>60.055126966274337</v>
      </c>
      <c r="U103" s="5" t="s">
        <v>253</v>
      </c>
      <c r="V103" s="2" t="s">
        <v>287</v>
      </c>
      <c r="X103" s="7">
        <f t="shared" si="3"/>
        <v>11.099999999998545</v>
      </c>
      <c r="Y103" s="1" t="e">
        <f>(L103*100/#REF!)-100</f>
        <v>#REF!</v>
      </c>
    </row>
    <row r="104" spans="1:25" x14ac:dyDescent="0.25">
      <c r="A104" s="19">
        <v>98</v>
      </c>
      <c r="B104" s="110">
        <v>12290</v>
      </c>
      <c r="C104" s="109" t="s">
        <v>35</v>
      </c>
      <c r="D104" s="109" t="s">
        <v>35</v>
      </c>
      <c r="E104" s="109" t="s">
        <v>35</v>
      </c>
      <c r="F104" s="109"/>
      <c r="G104" s="18" t="str">
        <f>IF(M104&gt;10000,"mega","")</f>
        <v/>
      </c>
      <c r="H104" s="111" t="str">
        <f>IF(M104&lt;10000,IF(M104&gt;1000,"medium-sized",""))</f>
        <v>medium-sized</v>
      </c>
      <c r="I104" s="18" t="str">
        <f>IF(M104&lt;1000,"minor","")</f>
        <v/>
      </c>
      <c r="J104" s="18" t="s">
        <v>286</v>
      </c>
      <c r="K104" s="18" t="s">
        <v>288</v>
      </c>
      <c r="L104" s="110">
        <v>11894.3</v>
      </c>
      <c r="M104" s="110">
        <v>7317</v>
      </c>
      <c r="N104" s="112">
        <f>M104*100/B104</f>
        <v>59.536208299430434</v>
      </c>
      <c r="O104" s="113">
        <v>7944.2020000000002</v>
      </c>
      <c r="P104" s="113">
        <f>O104*100/B104</f>
        <v>64.639560618388941</v>
      </c>
      <c r="Q104" s="113">
        <f>P104-N104</f>
        <v>5.1033523189585068</v>
      </c>
      <c r="R104" s="113">
        <v>7667.8552499999996</v>
      </c>
      <c r="S104" s="113">
        <f>O104-R104</f>
        <v>276.34675000000061</v>
      </c>
      <c r="T104" s="113">
        <f>S104*100/O104</f>
        <v>3.4785967174550771</v>
      </c>
      <c r="U104" s="114" t="s">
        <v>253</v>
      </c>
      <c r="V104" s="19" t="s">
        <v>287</v>
      </c>
      <c r="X104" s="7">
        <f t="shared" si="3"/>
        <v>395.70000000000073</v>
      </c>
      <c r="Y104" s="1" t="e">
        <f>(L104*100/#REF!)-100</f>
        <v>#REF!</v>
      </c>
    </row>
    <row r="105" spans="1:25" x14ac:dyDescent="0.25">
      <c r="A105" s="2">
        <v>99</v>
      </c>
      <c r="B105" s="3">
        <v>14746</v>
      </c>
      <c r="C105" s="12" t="s">
        <v>137</v>
      </c>
      <c r="D105" s="12" t="s">
        <v>137</v>
      </c>
      <c r="E105" s="2"/>
      <c r="F105" s="2"/>
      <c r="G105" s="2" t="s">
        <v>400</v>
      </c>
      <c r="H105" s="5"/>
      <c r="I105" s="2" t="str">
        <f>IF(M105&lt;1000,"minor","")</f>
        <v/>
      </c>
      <c r="J105" s="2" t="s">
        <v>224</v>
      </c>
      <c r="K105" s="2" t="s">
        <v>225</v>
      </c>
      <c r="L105" s="3">
        <v>13681.3</v>
      </c>
      <c r="M105" s="33">
        <v>8184</v>
      </c>
      <c r="N105" s="49">
        <f>M105*100/B105</f>
        <v>55.499796554997964</v>
      </c>
      <c r="O105" s="3">
        <v>10999.432049999999</v>
      </c>
      <c r="P105" s="3">
        <f>O105*100/B105</f>
        <v>74.592649193001478</v>
      </c>
      <c r="Q105" s="3">
        <f>P105-N105</f>
        <v>19.092852638003514</v>
      </c>
      <c r="R105" s="49">
        <v>8274.4728700000196</v>
      </c>
      <c r="S105" s="3">
        <f>O105-R105</f>
        <v>2724.9591799999798</v>
      </c>
      <c r="T105" s="3">
        <f>S105*100/O105</f>
        <v>24.773635289650976</v>
      </c>
      <c r="U105" s="5" t="s">
        <v>268</v>
      </c>
      <c r="V105" s="2" t="s">
        <v>269</v>
      </c>
      <c r="X105" s="7">
        <f t="shared" si="3"/>
        <v>1064.7000000000007</v>
      </c>
      <c r="Y105" s="1" t="e">
        <f>(L105*100/#REF!)-100</f>
        <v>#REF!</v>
      </c>
    </row>
    <row r="106" spans="1:25" x14ac:dyDescent="0.25">
      <c r="A106" s="2">
        <v>100</v>
      </c>
      <c r="B106" s="24">
        <v>544</v>
      </c>
      <c r="C106" s="28" t="s">
        <v>12</v>
      </c>
      <c r="D106" s="28" t="s">
        <v>12</v>
      </c>
      <c r="E106" s="28"/>
      <c r="F106" s="28"/>
      <c r="G106" s="25" t="str">
        <f>IF(M106&gt;10000,"mega","")</f>
        <v/>
      </c>
      <c r="H106" s="26" t="str">
        <f>IF(M106&lt;10000,IF(M106&gt;1000,"medium-sized",""))</f>
        <v/>
      </c>
      <c r="I106" s="25" t="str">
        <f>IF(M106&lt;1000,"minor","")</f>
        <v>minor</v>
      </c>
      <c r="J106" s="29" t="s">
        <v>260</v>
      </c>
      <c r="K106" s="25" t="s">
        <v>322</v>
      </c>
      <c r="L106" s="24">
        <v>450</v>
      </c>
      <c r="M106" s="24">
        <v>211.005</v>
      </c>
      <c r="N106" s="49">
        <f>M106*100/B106</f>
        <v>38.787683823529413</v>
      </c>
      <c r="O106" s="3">
        <v>269.42189999999999</v>
      </c>
      <c r="P106" s="3">
        <f>O106*100/B106</f>
        <v>49.526084558823527</v>
      </c>
      <c r="Q106" s="3">
        <f>P106-N106</f>
        <v>10.738400735294114</v>
      </c>
      <c r="R106" s="3">
        <v>277.64884999999998</v>
      </c>
      <c r="S106" s="3">
        <f>O106-R106</f>
        <v>-8.226949999999988</v>
      </c>
      <c r="T106" s="3">
        <f>S106*100/O106</f>
        <v>-3.0535565223168524</v>
      </c>
      <c r="U106" s="5" t="s">
        <v>237</v>
      </c>
      <c r="V106" s="2" t="s">
        <v>238</v>
      </c>
      <c r="X106" s="7">
        <f t="shared" si="3"/>
        <v>94</v>
      </c>
      <c r="Y106" s="1" t="e">
        <f>(L106*100/#REF!)-100</f>
        <v>#REF!</v>
      </c>
    </row>
    <row r="107" spans="1:25" x14ac:dyDescent="0.25">
      <c r="A107" s="2">
        <v>101</v>
      </c>
      <c r="B107" s="24">
        <v>333</v>
      </c>
      <c r="C107" s="28" t="s">
        <v>5</v>
      </c>
      <c r="D107" s="86" t="s">
        <v>5</v>
      </c>
      <c r="E107" s="28" t="s">
        <v>5</v>
      </c>
      <c r="F107" s="28"/>
      <c r="G107" s="25" t="str">
        <f>IF(M107&gt;10000,"mega","")</f>
        <v/>
      </c>
      <c r="H107" s="26" t="str">
        <f>IF(M107&lt;10000,IF(M107&gt;1000,"medium-sized",""))</f>
        <v/>
      </c>
      <c r="I107" s="25" t="str">
        <f>IF(M107&lt;1000,"minor","")</f>
        <v>minor</v>
      </c>
      <c r="J107" s="29" t="s">
        <v>260</v>
      </c>
      <c r="K107" s="25" t="s">
        <v>322</v>
      </c>
      <c r="L107" s="24">
        <v>289.39999999999998</v>
      </c>
      <c r="M107" s="24">
        <v>199.8999</v>
      </c>
      <c r="N107" s="49">
        <f>M107*100/B107</f>
        <v>60.030000000000008</v>
      </c>
      <c r="R107" s="3">
        <v>186.6147</v>
      </c>
      <c r="S107" s="3">
        <f>O107-R107</f>
        <v>-186.6147</v>
      </c>
      <c r="U107" s="5" t="s">
        <v>268</v>
      </c>
      <c r="V107" s="2" t="s">
        <v>269</v>
      </c>
      <c r="X107" s="7">
        <f t="shared" si="3"/>
        <v>43.600000000000023</v>
      </c>
      <c r="Y107" s="1" t="e">
        <f>(L107*100/#REF!)-100</f>
        <v>#REF!</v>
      </c>
    </row>
    <row r="108" spans="1:25" x14ac:dyDescent="0.25">
      <c r="A108" s="2">
        <v>102</v>
      </c>
      <c r="B108" s="24">
        <v>1682</v>
      </c>
      <c r="C108" s="28" t="s">
        <v>67</v>
      </c>
      <c r="D108" s="28" t="s">
        <v>67</v>
      </c>
      <c r="E108" s="28"/>
      <c r="F108" s="28"/>
      <c r="G108" s="25" t="str">
        <f>IF(M108&gt;10000,"mega","")</f>
        <v/>
      </c>
      <c r="H108" s="26" t="str">
        <f>IF(M108&lt;10000,IF(M108&gt;1000,"medium-sized",""))</f>
        <v/>
      </c>
      <c r="I108" s="25" t="str">
        <f>IF(M108&lt;1000,"minor","")</f>
        <v>minor</v>
      </c>
      <c r="J108" s="29" t="s">
        <v>260</v>
      </c>
      <c r="K108" s="25" t="s">
        <v>322</v>
      </c>
      <c r="L108" s="24">
        <v>1482</v>
      </c>
      <c r="M108" s="24">
        <v>664.08659999999998</v>
      </c>
      <c r="N108" s="49">
        <f>M108*100/B108</f>
        <v>39.481961950059457</v>
      </c>
      <c r="O108" s="3">
        <v>666.24180000000001</v>
      </c>
      <c r="P108" s="3">
        <f>O108*100/B108</f>
        <v>39.61009512485137</v>
      </c>
      <c r="Q108" s="3">
        <f>P108-N108</f>
        <v>0.12813317479191255</v>
      </c>
      <c r="R108" s="3">
        <v>1058.1293499999999</v>
      </c>
      <c r="S108" s="3">
        <f>O108-R108</f>
        <v>-391.88754999999992</v>
      </c>
      <c r="T108" s="3">
        <f>S108*100/O108</f>
        <v>-58.820618880412468</v>
      </c>
      <c r="U108" s="5" t="s">
        <v>237</v>
      </c>
      <c r="V108" s="2" t="s">
        <v>238</v>
      </c>
      <c r="X108" s="7">
        <f t="shared" si="3"/>
        <v>200</v>
      </c>
      <c r="Y108" s="1" t="e">
        <f>(L108*100/#REF!)-100</f>
        <v>#REF!</v>
      </c>
    </row>
    <row r="109" spans="1:25" x14ac:dyDescent="0.25">
      <c r="A109" s="2">
        <v>103</v>
      </c>
      <c r="B109" s="24">
        <v>1317</v>
      </c>
      <c r="C109" s="28" t="s">
        <v>95</v>
      </c>
      <c r="D109" s="28" t="s">
        <v>95</v>
      </c>
      <c r="E109" s="28"/>
      <c r="F109" s="28"/>
      <c r="G109" s="25" t="str">
        <f>IF(M109&gt;10000,"mega","")</f>
        <v/>
      </c>
      <c r="H109" s="26" t="str">
        <f>IF(M109&lt;10000,IF(M109&gt;1000,"medium-sized",""))</f>
        <v/>
      </c>
      <c r="I109" s="25" t="str">
        <f>IF(M109&lt;1000,"minor","")</f>
        <v>minor</v>
      </c>
      <c r="J109" s="29" t="s">
        <v>260</v>
      </c>
      <c r="K109" s="25" t="s">
        <v>322</v>
      </c>
      <c r="L109" s="24">
        <v>1282.2</v>
      </c>
      <c r="M109" s="24">
        <v>798.35220000000004</v>
      </c>
      <c r="N109" s="49">
        <f>M109*100/B109</f>
        <v>60.618997722095671</v>
      </c>
      <c r="O109" s="3">
        <v>893.98794999999996</v>
      </c>
      <c r="P109" s="3">
        <f>O109*100/B109</f>
        <v>67.880634016704633</v>
      </c>
      <c r="Q109" s="3">
        <f>P109-N109</f>
        <v>7.2616362946089623</v>
      </c>
      <c r="R109" s="3">
        <v>1078.4568400000001</v>
      </c>
      <c r="S109" s="3">
        <f>O109-R109</f>
        <v>-184.4688900000001</v>
      </c>
      <c r="T109" s="3">
        <f>S109*100/O109</f>
        <v>-20.634382152466387</v>
      </c>
      <c r="U109" s="5" t="s">
        <v>262</v>
      </c>
      <c r="V109" s="2" t="s">
        <v>263</v>
      </c>
      <c r="X109" s="7">
        <f t="shared" si="3"/>
        <v>34.799999999999955</v>
      </c>
      <c r="Y109" s="1" t="e">
        <f>(L109*100/#REF!)-100</f>
        <v>#REF!</v>
      </c>
    </row>
    <row r="110" spans="1:25" x14ac:dyDescent="0.25">
      <c r="A110" s="2">
        <v>104</v>
      </c>
      <c r="B110" s="24">
        <v>1148</v>
      </c>
      <c r="C110" s="28" t="s">
        <v>13</v>
      </c>
      <c r="D110" s="28" t="s">
        <v>13</v>
      </c>
      <c r="E110" s="28"/>
      <c r="F110" s="28"/>
      <c r="G110" s="25" t="str">
        <f>IF(M110&gt;10000,"mega","")</f>
        <v/>
      </c>
      <c r="H110" s="26" t="str">
        <f>IF(M110&lt;10000,IF(M110&gt;1000,"medium-sized",""))</f>
        <v/>
      </c>
      <c r="I110" s="25" t="str">
        <f>IF(M110&lt;1000,"minor","")</f>
        <v>minor</v>
      </c>
      <c r="J110" s="29" t="s">
        <v>260</v>
      </c>
      <c r="K110" s="25" t="s">
        <v>322</v>
      </c>
      <c r="L110" s="24">
        <v>1139</v>
      </c>
      <c r="M110" s="24">
        <v>948.49379999999996</v>
      </c>
      <c r="N110" s="49">
        <f>M110*100/B110</f>
        <v>82.621411149825775</v>
      </c>
      <c r="O110" s="3">
        <v>994.12220000000002</v>
      </c>
      <c r="P110" s="3">
        <f>O110*100/B110</f>
        <v>86.596010452961679</v>
      </c>
      <c r="Q110" s="3">
        <f>P110-N110</f>
        <v>3.9745993031359035</v>
      </c>
      <c r="R110" s="3">
        <v>1014.80994</v>
      </c>
      <c r="S110" s="3">
        <f>O110-R110</f>
        <v>-20.687739999999962</v>
      </c>
      <c r="T110" s="3">
        <f>S110*100/O110</f>
        <v>-2.0810057355121896</v>
      </c>
      <c r="U110" s="5" t="s">
        <v>262</v>
      </c>
      <c r="V110" s="2" t="s">
        <v>263</v>
      </c>
      <c r="X110" s="7">
        <f t="shared" si="3"/>
        <v>9</v>
      </c>
      <c r="Y110" s="1" t="e">
        <f>(L110*100/#REF!)-100</f>
        <v>#REF!</v>
      </c>
    </row>
    <row r="111" spans="1:25" x14ac:dyDescent="0.25">
      <c r="A111" s="2">
        <v>105</v>
      </c>
      <c r="B111" s="24">
        <v>1202</v>
      </c>
      <c r="C111" s="28" t="s">
        <v>98</v>
      </c>
      <c r="D111" s="28" t="s">
        <v>98</v>
      </c>
      <c r="E111" s="28"/>
      <c r="F111" s="28"/>
      <c r="G111" s="25" t="str">
        <f>IF(M111&gt;10000,"mega","")</f>
        <v/>
      </c>
      <c r="H111" s="26" t="str">
        <f>IF(M111&lt;10000,IF(M111&gt;1000,"medium-sized",""))</f>
        <v/>
      </c>
      <c r="I111" s="25" t="str">
        <f>IF(M111&lt;1000,"minor","")</f>
        <v>minor</v>
      </c>
      <c r="J111" s="29" t="s">
        <v>260</v>
      </c>
      <c r="K111" s="25" t="s">
        <v>322</v>
      </c>
      <c r="L111" s="24">
        <v>1158.4000000000001</v>
      </c>
      <c r="M111" s="24">
        <v>605.75850000000003</v>
      </c>
      <c r="N111" s="49">
        <f>M111*100/B111</f>
        <v>50.395881863560739</v>
      </c>
      <c r="O111" s="3">
        <v>899.33299999999997</v>
      </c>
      <c r="P111" s="3">
        <f>O111*100/B111</f>
        <v>74.819717138103158</v>
      </c>
      <c r="Q111" s="3">
        <f>P111-N111</f>
        <v>24.423835274542419</v>
      </c>
      <c r="R111" s="3">
        <v>615.82831999999996</v>
      </c>
      <c r="S111" s="3">
        <f>O111-R111</f>
        <v>283.50468000000001</v>
      </c>
      <c r="T111" s="3">
        <f>S111*100/O111</f>
        <v>31.523882699734138</v>
      </c>
      <c r="U111" s="5" t="s">
        <v>262</v>
      </c>
      <c r="V111" s="2" t="s">
        <v>263</v>
      </c>
      <c r="X111" s="7">
        <f t="shared" si="3"/>
        <v>43.599999999999909</v>
      </c>
      <c r="Y111" s="1" t="e">
        <f>(L111*100/#REF!)-100</f>
        <v>#REF!</v>
      </c>
    </row>
    <row r="112" spans="1:25" x14ac:dyDescent="0.25">
      <c r="A112" s="2">
        <v>106</v>
      </c>
      <c r="B112" s="8">
        <v>3764</v>
      </c>
      <c r="C112" s="14" t="s">
        <v>101</v>
      </c>
      <c r="D112" s="14" t="s">
        <v>101</v>
      </c>
      <c r="E112" s="14"/>
      <c r="F112" s="14"/>
      <c r="G112" s="10" t="str">
        <f>IF(M112&gt;10000,"mega","")</f>
        <v/>
      </c>
      <c r="H112" s="11" t="str">
        <f>IF(M112&lt;10000,IF(M112&gt;1000,"medium-sized",""))</f>
        <v>medium-sized</v>
      </c>
      <c r="I112" s="10" t="str">
        <f>IF(M112&lt;1000,"minor","")</f>
        <v/>
      </c>
      <c r="J112" s="15" t="s">
        <v>260</v>
      </c>
      <c r="K112" s="10" t="s">
        <v>322</v>
      </c>
      <c r="L112" s="8">
        <v>3449.7</v>
      </c>
      <c r="M112" s="8">
        <v>1794.96</v>
      </c>
      <c r="N112" s="49">
        <f>M112*100/B112</f>
        <v>47.687566418703504</v>
      </c>
      <c r="O112" s="3">
        <v>2044.9649999999999</v>
      </c>
      <c r="P112" s="3">
        <f>O112*100/B112</f>
        <v>54.329569606801279</v>
      </c>
      <c r="Q112" s="3">
        <f>P112-N112</f>
        <v>6.6420031880977746</v>
      </c>
      <c r="R112" s="3">
        <v>2209.3080599999998</v>
      </c>
      <c r="S112" s="3">
        <f>O112-R112</f>
        <v>-164.34305999999992</v>
      </c>
      <c r="T112" s="3">
        <f>S112*100/O112</f>
        <v>-8.0364729958703425</v>
      </c>
      <c r="U112" s="5" t="s">
        <v>237</v>
      </c>
      <c r="V112" s="2" t="s">
        <v>238</v>
      </c>
      <c r="X112" s="7">
        <f t="shared" si="3"/>
        <v>314.30000000000018</v>
      </c>
      <c r="Y112" s="1" t="e">
        <f>(L112*100/#REF!)-100</f>
        <v>#REF!</v>
      </c>
    </row>
    <row r="113" spans="1:25" x14ac:dyDescent="0.25">
      <c r="A113" s="2">
        <v>107</v>
      </c>
      <c r="B113" s="69">
        <v>3044</v>
      </c>
      <c r="C113" s="37" t="s">
        <v>122</v>
      </c>
      <c r="D113" s="37" t="s">
        <v>122</v>
      </c>
      <c r="E113" s="37"/>
      <c r="F113" s="37"/>
      <c r="G113" s="14" t="str">
        <f>IF(M113&gt;10000,"mega","")</f>
        <v/>
      </c>
      <c r="H113" s="70" t="str">
        <f>IF(M113&lt;10000,IF(M113&gt;1000,"medium-sized",""))</f>
        <v>medium-sized</v>
      </c>
      <c r="I113" s="14" t="str">
        <f>IF(M113&lt;1000,"minor","")</f>
        <v/>
      </c>
      <c r="J113" s="71" t="s">
        <v>294</v>
      </c>
      <c r="K113" s="71" t="s">
        <v>294</v>
      </c>
      <c r="L113" s="69">
        <v>2820.2</v>
      </c>
      <c r="M113" s="69">
        <v>1145.7207000000001</v>
      </c>
      <c r="N113" s="49">
        <f>M113*100/B113</f>
        <v>37.638656373193172</v>
      </c>
      <c r="O113" s="3">
        <v>1105.5885499999999</v>
      </c>
      <c r="P113" s="3">
        <f>O113*100/B113</f>
        <v>36.320254599211559</v>
      </c>
      <c r="Q113" s="3">
        <f>P113-N113</f>
        <v>-1.3184017739816127</v>
      </c>
      <c r="R113" s="49">
        <v>1167.86167</v>
      </c>
      <c r="S113" s="3">
        <f>O113-R113</f>
        <v>-62.273120000000063</v>
      </c>
      <c r="T113" s="3">
        <f>S113*100/O113</f>
        <v>-5.6325764227569168</v>
      </c>
      <c r="U113" s="5" t="s">
        <v>237</v>
      </c>
      <c r="V113" s="2" t="s">
        <v>238</v>
      </c>
      <c r="X113" s="7"/>
      <c r="Y113" s="1"/>
    </row>
    <row r="114" spans="1:25" x14ac:dyDescent="0.25">
      <c r="A114" s="2">
        <v>108</v>
      </c>
      <c r="B114" s="8">
        <v>6432</v>
      </c>
      <c r="C114" s="37" t="s">
        <v>18</v>
      </c>
      <c r="D114" s="37" t="s">
        <v>18</v>
      </c>
      <c r="E114" s="27"/>
      <c r="F114" s="27"/>
      <c r="G114" s="10" t="str">
        <f>IF(M114&gt;10000,"mega","")</f>
        <v/>
      </c>
      <c r="H114" s="11" t="str">
        <f>IF(M114&lt;10000,IF(M114&gt;1000,"medium-sized",""))</f>
        <v>medium-sized</v>
      </c>
      <c r="I114" s="10" t="str">
        <f>IF(M114&lt;1000,"minor","")</f>
        <v/>
      </c>
      <c r="J114" s="15" t="s">
        <v>294</v>
      </c>
      <c r="K114" s="15" t="s">
        <v>294</v>
      </c>
      <c r="L114" s="8">
        <v>5943</v>
      </c>
      <c r="M114" s="8">
        <v>2456</v>
      </c>
      <c r="N114" s="49">
        <f>M114*100/B114</f>
        <v>38.184079601990049</v>
      </c>
      <c r="O114" s="3">
        <v>3522.32645</v>
      </c>
      <c r="P114" s="3">
        <f>O114*100/B114</f>
        <v>54.762538090796021</v>
      </c>
      <c r="Q114" s="3">
        <f>P114-N114</f>
        <v>16.578458488805971</v>
      </c>
      <c r="R114" s="3">
        <v>2889.1614599999998</v>
      </c>
      <c r="S114" s="3">
        <f>O114-R114</f>
        <v>633.16499000000022</v>
      </c>
      <c r="T114" s="3">
        <f>S114*100/O114</f>
        <v>17.975761162058113</v>
      </c>
      <c r="U114" s="5" t="s">
        <v>237</v>
      </c>
      <c r="V114" s="2" t="s">
        <v>238</v>
      </c>
      <c r="X114" s="7">
        <f t="shared" ref="X114:X145" si="4">B114-L114</f>
        <v>489</v>
      </c>
      <c r="Y114" s="1" t="e">
        <f>(L114*100/#REF!)-100</f>
        <v>#REF!</v>
      </c>
    </row>
    <row r="115" spans="1:25" x14ac:dyDescent="0.25">
      <c r="A115" s="2">
        <v>109</v>
      </c>
      <c r="B115" s="85">
        <v>1219</v>
      </c>
      <c r="C115" s="48" t="s">
        <v>66</v>
      </c>
      <c r="D115" s="48" t="s">
        <v>66</v>
      </c>
      <c r="E115" s="48"/>
      <c r="F115" s="48"/>
      <c r="G115" s="28" t="str">
        <f>IF(M115&gt;10000,"mega","")</f>
        <v/>
      </c>
      <c r="H115" s="86" t="str">
        <f>IF(M115&lt;10000,IF(M115&gt;1000,"medium-sized",""))</f>
        <v/>
      </c>
      <c r="I115" s="28" t="str">
        <f>IF(M115&lt;1000,"minor","")</f>
        <v>minor</v>
      </c>
      <c r="J115" s="46" t="s">
        <v>294</v>
      </c>
      <c r="K115" s="46" t="s">
        <v>294</v>
      </c>
      <c r="L115" s="85">
        <v>1184.9000000000001</v>
      </c>
      <c r="M115" s="85">
        <v>589.67999999999995</v>
      </c>
      <c r="N115" s="49">
        <f>M115*100/B115</f>
        <v>48.374077112387198</v>
      </c>
      <c r="O115" s="3">
        <v>966.56529999999998</v>
      </c>
      <c r="P115" s="3">
        <f>O115*100/B115</f>
        <v>79.291657095980312</v>
      </c>
      <c r="Q115" s="3">
        <f>P115-N115</f>
        <v>30.917579983593114</v>
      </c>
      <c r="R115" s="3">
        <v>827.93398999999999</v>
      </c>
      <c r="S115" s="3">
        <f>O115-R115</f>
        <v>138.63130999999998</v>
      </c>
      <c r="T115" s="3">
        <f>S115*100/O115</f>
        <v>14.342674002470394</v>
      </c>
      <c r="U115" s="5" t="s">
        <v>268</v>
      </c>
      <c r="V115" s="2" t="s">
        <v>269</v>
      </c>
      <c r="X115" s="7">
        <f t="shared" si="4"/>
        <v>34.099999999999909</v>
      </c>
      <c r="Y115" s="1" t="e">
        <f>(L115*100/#REF!)-100</f>
        <v>#REF!</v>
      </c>
    </row>
    <row r="116" spans="1:25" x14ac:dyDescent="0.25">
      <c r="A116" s="2">
        <v>110</v>
      </c>
      <c r="B116" s="69">
        <v>1248</v>
      </c>
      <c r="C116" s="37" t="s">
        <v>49</v>
      </c>
      <c r="D116" s="37" t="s">
        <v>49</v>
      </c>
      <c r="E116" s="37"/>
      <c r="F116" s="37"/>
      <c r="G116" s="14" t="str">
        <f>IF(M116&gt;10000,"mega","")</f>
        <v/>
      </c>
      <c r="H116" s="70" t="str">
        <f>IF(M116&lt;10000,IF(M116&gt;1000,"medium-sized",""))</f>
        <v>medium-sized</v>
      </c>
      <c r="I116" s="14" t="str">
        <f>IF(M116&lt;1000,"minor","")</f>
        <v/>
      </c>
      <c r="J116" s="71" t="s">
        <v>294</v>
      </c>
      <c r="K116" s="71" t="s">
        <v>294</v>
      </c>
      <c r="L116" s="69">
        <v>1242.4000000000001</v>
      </c>
      <c r="M116" s="69">
        <v>1052.6274000000001</v>
      </c>
      <c r="N116" s="49">
        <f>M116*100/B116</f>
        <v>84.345144230769236</v>
      </c>
      <c r="O116" s="3">
        <v>1109.03</v>
      </c>
      <c r="P116" s="3">
        <f>O116*100/B116</f>
        <v>88.864583333333329</v>
      </c>
      <c r="Q116" s="3">
        <f>P116-N116</f>
        <v>4.5194391025640925</v>
      </c>
      <c r="R116" s="3">
        <v>1008.51588</v>
      </c>
      <c r="S116" s="3">
        <f>O116-R116</f>
        <v>100.51411999999993</v>
      </c>
      <c r="T116" s="3">
        <f>S116*100/O116</f>
        <v>9.0632462602454336</v>
      </c>
      <c r="U116" s="5" t="s">
        <v>268</v>
      </c>
      <c r="V116" s="2" t="s">
        <v>269</v>
      </c>
      <c r="X116" s="7">
        <f t="shared" si="4"/>
        <v>5.5999999999999091</v>
      </c>
      <c r="Y116" s="1" t="e">
        <f>(L116*100/#REF!)-100</f>
        <v>#REF!</v>
      </c>
    </row>
    <row r="117" spans="1:25" x14ac:dyDescent="0.25">
      <c r="A117" s="2">
        <v>111</v>
      </c>
      <c r="B117" s="69">
        <v>3088</v>
      </c>
      <c r="C117" s="37" t="s">
        <v>120</v>
      </c>
      <c r="D117" s="37" t="s">
        <v>120</v>
      </c>
      <c r="E117" s="37"/>
      <c r="F117" s="37"/>
      <c r="G117" s="14" t="str">
        <f>IF(M117&gt;10000,"mega","")</f>
        <v/>
      </c>
      <c r="H117" s="70" t="str">
        <f>IF(M117&lt;10000,IF(M117&gt;1000,"medium-sized",""))</f>
        <v>medium-sized</v>
      </c>
      <c r="I117" s="14" t="str">
        <f>IF(M117&lt;1000,"minor","")</f>
        <v/>
      </c>
      <c r="J117" s="71" t="s">
        <v>294</v>
      </c>
      <c r="K117" s="71" t="s">
        <v>294</v>
      </c>
      <c r="L117" s="69">
        <v>2508.1</v>
      </c>
      <c r="M117" s="69">
        <v>2422.1835000000001</v>
      </c>
      <c r="N117" s="49">
        <f>M117*100/B117</f>
        <v>78.438584844559585</v>
      </c>
      <c r="O117" s="3">
        <v>1758.5605</v>
      </c>
      <c r="P117" s="3">
        <f>O117*100/B117</f>
        <v>56.948202720207263</v>
      </c>
      <c r="Q117" s="3">
        <f>P117-N117</f>
        <v>-21.490382124352323</v>
      </c>
      <c r="R117" s="49">
        <v>1947.45244</v>
      </c>
      <c r="S117" s="3">
        <f>O117-R117</f>
        <v>-188.89193999999998</v>
      </c>
      <c r="T117" s="3">
        <f>S117*100/O117</f>
        <v>-10.74128186093114</v>
      </c>
      <c r="U117" s="5" t="s">
        <v>226</v>
      </c>
      <c r="V117" s="2" t="s">
        <v>227</v>
      </c>
      <c r="X117" s="7">
        <f t="shared" si="4"/>
        <v>579.90000000000009</v>
      </c>
      <c r="Y117" s="1" t="e">
        <f>(L117*100/#REF!)-100</f>
        <v>#REF!</v>
      </c>
    </row>
    <row r="118" spans="1:25" x14ac:dyDescent="0.25">
      <c r="A118" s="68">
        <v>112</v>
      </c>
      <c r="B118" s="69">
        <v>8154</v>
      </c>
      <c r="C118" s="37" t="s">
        <v>54</v>
      </c>
      <c r="D118" s="37" t="s">
        <v>54</v>
      </c>
      <c r="E118" s="37"/>
      <c r="F118" s="37"/>
      <c r="G118" s="14" t="str">
        <f>IF(M118&gt;10000,"mega","")</f>
        <v/>
      </c>
      <c r="H118" s="70" t="str">
        <f>IF(M118&lt;10000,IF(M118&gt;1000,"medium-sized",""))</f>
        <v>medium-sized</v>
      </c>
      <c r="I118" s="14" t="str">
        <f>IF(M118&lt;1000,"minor","")</f>
        <v/>
      </c>
      <c r="J118" s="71" t="s">
        <v>294</v>
      </c>
      <c r="K118" s="71" t="s">
        <v>294</v>
      </c>
      <c r="L118" s="69">
        <v>8128.2</v>
      </c>
      <c r="M118" s="69">
        <v>4356.4229999999998</v>
      </c>
      <c r="N118" s="73">
        <f>M118*100/B118</f>
        <v>53.426821192052977</v>
      </c>
      <c r="O118" s="72">
        <v>4477.0015000000003</v>
      </c>
      <c r="P118" s="72">
        <f>O118*100/B118</f>
        <v>54.905586215354433</v>
      </c>
      <c r="Q118" s="72">
        <f>P118-N118</f>
        <v>1.478765023301456</v>
      </c>
      <c r="R118" s="3">
        <v>4368.7593299999999</v>
      </c>
      <c r="S118" s="3">
        <f>O118-R118</f>
        <v>108.24217000000044</v>
      </c>
      <c r="T118" s="3">
        <f>S118*100/O118</f>
        <v>2.417738077595025</v>
      </c>
      <c r="U118" s="74" t="s">
        <v>262</v>
      </c>
      <c r="V118" s="68" t="s">
        <v>313</v>
      </c>
      <c r="X118" s="7">
        <f t="shared" si="4"/>
        <v>25.800000000000182</v>
      </c>
      <c r="Y118" s="1" t="e">
        <f>(L118*100/#REF!)-100</f>
        <v>#REF!</v>
      </c>
    </row>
    <row r="119" spans="1:25" x14ac:dyDescent="0.25">
      <c r="A119" s="2">
        <v>113</v>
      </c>
      <c r="B119" s="69">
        <v>8858</v>
      </c>
      <c r="C119" s="37" t="s">
        <v>37</v>
      </c>
      <c r="D119" s="37" t="s">
        <v>37</v>
      </c>
      <c r="E119" s="37"/>
      <c r="F119" s="37"/>
      <c r="G119" s="14" t="str">
        <f>IF(M119&gt;10000,"mega","")</f>
        <v/>
      </c>
      <c r="H119" s="70" t="str">
        <f>IF(M119&lt;10000,IF(M119&gt;1000,"medium-sized",""))</f>
        <v>medium-sized</v>
      </c>
      <c r="I119" s="14" t="str">
        <f>IF(M119&lt;1000,"minor","")</f>
        <v/>
      </c>
      <c r="J119" s="71" t="s">
        <v>294</v>
      </c>
      <c r="K119" s="71" t="s">
        <v>294</v>
      </c>
      <c r="L119" s="69">
        <v>8790.7000000000007</v>
      </c>
      <c r="M119" s="69">
        <v>3901.1057999999998</v>
      </c>
      <c r="N119" s="49">
        <f>M119*100/B119</f>
        <v>44.040480921201173</v>
      </c>
      <c r="O119" s="3">
        <v>6036.3440000000001</v>
      </c>
      <c r="P119" s="3">
        <f>O119*100/B119</f>
        <v>68.14567622488147</v>
      </c>
      <c r="Q119" s="3">
        <f>P119-N119</f>
        <v>24.105195303680297</v>
      </c>
      <c r="R119" s="3">
        <v>5295.1060799999996</v>
      </c>
      <c r="S119" s="3">
        <f>O119-R119</f>
        <v>741.23792000000049</v>
      </c>
      <c r="T119" s="3">
        <f>S119*100/O119</f>
        <v>12.279583801055745</v>
      </c>
      <c r="U119" s="5" t="s">
        <v>262</v>
      </c>
      <c r="V119" s="2" t="s">
        <v>263</v>
      </c>
      <c r="X119" s="7">
        <f t="shared" si="4"/>
        <v>67.299999999999272</v>
      </c>
      <c r="Y119" s="1" t="e">
        <f>(L119*100/#REF!)-100</f>
        <v>#REF!</v>
      </c>
    </row>
    <row r="120" spans="1:25" x14ac:dyDescent="0.25">
      <c r="A120" s="68">
        <v>114</v>
      </c>
      <c r="B120" s="85">
        <v>956</v>
      </c>
      <c r="C120" s="28" t="s">
        <v>205</v>
      </c>
      <c r="D120" s="28" t="s">
        <v>205</v>
      </c>
      <c r="E120" s="28"/>
      <c r="F120" s="28"/>
      <c r="G120" s="28" t="str">
        <f>IF(M120&gt;10000,"mega","")</f>
        <v/>
      </c>
      <c r="H120" s="86" t="str">
        <f>IF(M120&lt;10000,IF(M120&gt;1000,"medium-sized",""))</f>
        <v/>
      </c>
      <c r="I120" s="28" t="str">
        <f>IF(M120&lt;1000,"minor","")</f>
        <v>minor</v>
      </c>
      <c r="J120" s="46" t="s">
        <v>294</v>
      </c>
      <c r="K120" s="46" t="s">
        <v>294</v>
      </c>
      <c r="L120" s="85">
        <v>943.4</v>
      </c>
      <c r="M120" s="85">
        <v>428.35230000000001</v>
      </c>
      <c r="N120" s="49">
        <f>M120*100/B120</f>
        <v>44.806725941422599</v>
      </c>
      <c r="O120" s="3">
        <v>760.81775000000005</v>
      </c>
      <c r="P120" s="3">
        <f>O120*100/B120</f>
        <v>79.583446652719672</v>
      </c>
      <c r="Q120" s="3">
        <f>P120-N120</f>
        <v>34.776720711297074</v>
      </c>
      <c r="R120" s="7">
        <v>523.73231999999996</v>
      </c>
      <c r="S120" s="3">
        <f>O120-R120</f>
        <v>237.08543000000009</v>
      </c>
      <c r="T120" s="3">
        <f>S120*100/O120</f>
        <v>31.161921498282613</v>
      </c>
      <c r="U120" s="5" t="s">
        <v>262</v>
      </c>
      <c r="V120" s="2" t="s">
        <v>263</v>
      </c>
      <c r="X120" s="7">
        <f t="shared" si="4"/>
        <v>12.600000000000023</v>
      </c>
      <c r="Y120" s="1" t="e">
        <f>(L120*100/#REF!)-100</f>
        <v>#REF!</v>
      </c>
    </row>
    <row r="121" spans="1:25" x14ac:dyDescent="0.25">
      <c r="A121" s="2">
        <v>115</v>
      </c>
      <c r="B121" s="8">
        <v>3608</v>
      </c>
      <c r="C121" s="27" t="s">
        <v>158</v>
      </c>
      <c r="D121" s="27" t="s">
        <v>158</v>
      </c>
      <c r="E121" s="27"/>
      <c r="F121" s="27"/>
      <c r="G121" s="10" t="str">
        <f>IF(M121&gt;10000,"mega","")</f>
        <v/>
      </c>
      <c r="H121" s="11" t="str">
        <f>IF(M121&lt;10000,IF(M121&gt;1000,"medium-sized",""))</f>
        <v>medium-sized</v>
      </c>
      <c r="I121" s="10" t="str">
        <f>IF(M121&lt;1000,"minor","")</f>
        <v/>
      </c>
      <c r="J121" s="15" t="s">
        <v>294</v>
      </c>
      <c r="K121" s="15" t="s">
        <v>294</v>
      </c>
      <c r="L121" s="8">
        <v>3382.8</v>
      </c>
      <c r="M121" s="8">
        <v>1981.9647</v>
      </c>
      <c r="N121" s="49">
        <f>M121*100/B121</f>
        <v>54.932502771618623</v>
      </c>
      <c r="O121" s="3">
        <v>2626.1651999999999</v>
      </c>
      <c r="P121" s="3">
        <f>O121*100/B121</f>
        <v>72.787283813747237</v>
      </c>
      <c r="Q121" s="3">
        <f>P121-N121</f>
        <v>17.854781042128614</v>
      </c>
      <c r="R121" s="7">
        <v>1778.2949599999999</v>
      </c>
      <c r="S121" s="3">
        <f>O121-R121</f>
        <v>847.87023999999997</v>
      </c>
      <c r="T121" s="3">
        <f>S121*100/O121</f>
        <v>32.2854875999423</v>
      </c>
      <c r="U121" s="5" t="s">
        <v>262</v>
      </c>
      <c r="V121" s="2" t="s">
        <v>263</v>
      </c>
      <c r="X121" s="7">
        <f t="shared" si="4"/>
        <v>225.19999999999982</v>
      </c>
      <c r="Y121" s="1" t="e">
        <f>(L121*100/#REF!)-100</f>
        <v>#REF!</v>
      </c>
    </row>
    <row r="122" spans="1:25" x14ac:dyDescent="0.25">
      <c r="A122" s="2">
        <v>116</v>
      </c>
      <c r="B122" s="69">
        <v>8191</v>
      </c>
      <c r="C122" s="37" t="s">
        <v>128</v>
      </c>
      <c r="D122" s="37" t="s">
        <v>128</v>
      </c>
      <c r="E122" s="37"/>
      <c r="F122" s="37"/>
      <c r="G122" s="14" t="str">
        <f>IF(M122&gt;10000,"mega","")</f>
        <v/>
      </c>
      <c r="H122" s="70" t="str">
        <f>IF(M122&lt;10000,IF(M122&gt;1000,"medium-sized",""))</f>
        <v>medium-sized</v>
      </c>
      <c r="I122" s="14" t="str">
        <f>IF(M122&lt;1000,"minor","")</f>
        <v/>
      </c>
      <c r="J122" s="71" t="s">
        <v>294</v>
      </c>
      <c r="K122" s="71" t="s">
        <v>294</v>
      </c>
      <c r="L122" s="69">
        <v>8099.7</v>
      </c>
      <c r="M122" s="69">
        <v>6397.5906000000004</v>
      </c>
      <c r="N122" s="49">
        <f>M122*100/B122</f>
        <v>78.105122695641569</v>
      </c>
      <c r="O122" s="3">
        <v>7636.2031500000003</v>
      </c>
      <c r="P122" s="3">
        <f>O122*100/B122</f>
        <v>93.226750701989999</v>
      </c>
      <c r="Q122" s="3">
        <f>P122-N122</f>
        <v>15.121628006348431</v>
      </c>
      <c r="R122" s="49">
        <v>6810.1870200000003</v>
      </c>
      <c r="S122" s="3">
        <f>O122-R122</f>
        <v>826.01612999999998</v>
      </c>
      <c r="T122" s="3">
        <f>S122*100/O122</f>
        <v>10.81710522591322</v>
      </c>
      <c r="U122" s="5" t="s">
        <v>262</v>
      </c>
      <c r="V122" s="2" t="s">
        <v>263</v>
      </c>
      <c r="X122" s="7">
        <f t="shared" si="4"/>
        <v>91.300000000000182</v>
      </c>
      <c r="Y122" s="1" t="e">
        <f>(L122*100/#REF!)-100</f>
        <v>#REF!</v>
      </c>
    </row>
    <row r="123" spans="1:25" x14ac:dyDescent="0.25">
      <c r="A123" s="2">
        <v>117</v>
      </c>
      <c r="B123" s="24">
        <v>323</v>
      </c>
      <c r="C123" s="25" t="s">
        <v>33</v>
      </c>
      <c r="D123" s="25" t="s">
        <v>33</v>
      </c>
      <c r="E123" s="25"/>
      <c r="F123" s="25"/>
      <c r="G123" s="25" t="str">
        <f>IF(M123&gt;10000,"mega","")</f>
        <v/>
      </c>
      <c r="H123" s="26" t="str">
        <f>IF(M123&lt;10000,IF(M123&gt;1000,"medium-sized",""))</f>
        <v/>
      </c>
      <c r="I123" s="25" t="str">
        <f>IF(M123&lt;1000,"minor","")</f>
        <v>minor</v>
      </c>
      <c r="J123" s="25" t="s">
        <v>286</v>
      </c>
      <c r="K123" s="25" t="s">
        <v>305</v>
      </c>
      <c r="L123" s="24">
        <v>295.2</v>
      </c>
      <c r="M123" s="24">
        <v>164.4</v>
      </c>
      <c r="N123" s="49">
        <f>M123*100/B123</f>
        <v>50.897832817337459</v>
      </c>
      <c r="O123" s="3">
        <v>186.97165000000001</v>
      </c>
      <c r="P123" s="3">
        <f>O123*100/B123</f>
        <v>57.885959752321988</v>
      </c>
      <c r="Q123" s="3">
        <f>P123-N123</f>
        <v>6.9881269349845283</v>
      </c>
      <c r="R123" s="3">
        <v>158.36165</v>
      </c>
      <c r="S123" s="3">
        <f>O123-R123</f>
        <v>28.610000000000014</v>
      </c>
      <c r="T123" s="3">
        <f>S123*100/O123</f>
        <v>15.301785056718499</v>
      </c>
      <c r="U123" s="5" t="s">
        <v>262</v>
      </c>
      <c r="V123" s="2" t="s">
        <v>263</v>
      </c>
      <c r="X123" s="7">
        <f t="shared" si="4"/>
        <v>27.800000000000011</v>
      </c>
      <c r="Y123" s="1"/>
    </row>
    <row r="124" spans="1:25" x14ac:dyDescent="0.25">
      <c r="A124" s="2">
        <v>118</v>
      </c>
      <c r="B124" s="8">
        <v>7529</v>
      </c>
      <c r="C124" s="27" t="s">
        <v>177</v>
      </c>
      <c r="D124" s="27" t="s">
        <v>177</v>
      </c>
      <c r="E124" s="27"/>
      <c r="F124" s="27"/>
      <c r="G124" s="10" t="str">
        <f>IF(M124&gt;10000,"mega","")</f>
        <v/>
      </c>
      <c r="H124" s="11" t="str">
        <f>IF(M124&lt;10000,IF(M124&gt;1000,"medium-sized",""))</f>
        <v>medium-sized</v>
      </c>
      <c r="I124" s="10" t="str">
        <f>IF(M124&lt;1000,"minor","")</f>
        <v/>
      </c>
      <c r="J124" s="15" t="s">
        <v>294</v>
      </c>
      <c r="K124" s="15" t="s">
        <v>294</v>
      </c>
      <c r="L124" s="8">
        <v>7365.7</v>
      </c>
      <c r="M124" s="8">
        <v>5777.0172000000002</v>
      </c>
      <c r="N124" s="49">
        <f>M124*100/B124</f>
        <v>76.73020587063354</v>
      </c>
      <c r="O124" s="3">
        <v>6213.9773500000001</v>
      </c>
      <c r="P124" s="3">
        <f>O124*100/B124</f>
        <v>82.533900252357554</v>
      </c>
      <c r="Q124" s="3">
        <f>P124-N124</f>
        <v>5.8036943817240143</v>
      </c>
      <c r="R124" s="7">
        <v>4807.5823300000002</v>
      </c>
      <c r="S124" s="3">
        <f>O124-R124</f>
        <v>1406.3950199999999</v>
      </c>
      <c r="T124" s="3">
        <f>S124*100/O124</f>
        <v>22.632767079525962</v>
      </c>
      <c r="U124" s="5" t="s">
        <v>262</v>
      </c>
      <c r="V124" s="2" t="s">
        <v>263</v>
      </c>
      <c r="X124" s="7">
        <f t="shared" si="4"/>
        <v>163.30000000000018</v>
      </c>
      <c r="Y124" s="1" t="e">
        <f>(L124*100/#REF!)-100</f>
        <v>#REF!</v>
      </c>
    </row>
    <row r="125" spans="1:25" x14ac:dyDescent="0.25">
      <c r="A125" s="2">
        <v>119</v>
      </c>
      <c r="B125" s="24">
        <v>734</v>
      </c>
      <c r="C125" s="25" t="s">
        <v>104</v>
      </c>
      <c r="D125" s="25" t="s">
        <v>104</v>
      </c>
      <c r="E125" s="25"/>
      <c r="F125" s="25"/>
      <c r="G125" s="25" t="str">
        <f>IF(M125&gt;10000,"mega","")</f>
        <v/>
      </c>
      <c r="H125" s="26" t="str">
        <f>IF(M125&lt;10000,IF(M125&gt;1000,"medium-sized",""))</f>
        <v/>
      </c>
      <c r="I125" s="25" t="str">
        <f>IF(M125&lt;1000,"minor","")</f>
        <v>minor</v>
      </c>
      <c r="J125" s="29" t="s">
        <v>294</v>
      </c>
      <c r="K125" s="29" t="s">
        <v>294</v>
      </c>
      <c r="L125" s="24">
        <v>708.6</v>
      </c>
      <c r="M125" s="24">
        <v>357.00749999999999</v>
      </c>
      <c r="N125" s="49">
        <f>M125*100/B125</f>
        <v>48.638623978201636</v>
      </c>
      <c r="O125" s="3">
        <v>470.71190000000001</v>
      </c>
      <c r="P125" s="3">
        <f>O125*100/B125</f>
        <v>64.129686648501362</v>
      </c>
      <c r="Q125" s="3">
        <f>P125-N125</f>
        <v>15.491062670299726</v>
      </c>
      <c r="R125" s="3">
        <v>387.21035000000001</v>
      </c>
      <c r="S125" s="3">
        <f>O125-R125</f>
        <v>83.501550000000009</v>
      </c>
      <c r="T125" s="3">
        <f>S125*100/O125</f>
        <v>17.739417677777002</v>
      </c>
      <c r="U125" s="5" t="s">
        <v>262</v>
      </c>
      <c r="V125" s="2" t="s">
        <v>263</v>
      </c>
      <c r="X125" s="7">
        <f t="shared" si="4"/>
        <v>25.399999999999977</v>
      </c>
      <c r="Y125" s="1"/>
    </row>
    <row r="126" spans="1:25" x14ac:dyDescent="0.25">
      <c r="A126" s="2">
        <v>120</v>
      </c>
      <c r="B126" s="85">
        <v>1100</v>
      </c>
      <c r="C126" s="48" t="s">
        <v>38</v>
      </c>
      <c r="D126" s="48" t="s">
        <v>38</v>
      </c>
      <c r="E126" s="48"/>
      <c r="F126" s="48"/>
      <c r="G126" s="28" t="str">
        <f>IF(M126&gt;10000,"mega","")</f>
        <v/>
      </c>
      <c r="H126" s="86" t="str">
        <f>IF(M126&lt;10000,IF(M126&gt;1000,"medium-sized",""))</f>
        <v/>
      </c>
      <c r="I126" s="28" t="str">
        <f>IF(M126&lt;1000,"minor","")</f>
        <v>minor</v>
      </c>
      <c r="J126" s="46" t="s">
        <v>294</v>
      </c>
      <c r="K126" s="46" t="s">
        <v>294</v>
      </c>
      <c r="L126" s="85">
        <v>1093</v>
      </c>
      <c r="M126" s="85">
        <v>900.29070000000002</v>
      </c>
      <c r="N126" s="49">
        <f>M126*100/B126</f>
        <v>81.844609090909103</v>
      </c>
      <c r="O126" s="3">
        <v>989.12355000000002</v>
      </c>
      <c r="P126" s="3">
        <f>O126*100/B126</f>
        <v>89.920322727272719</v>
      </c>
      <c r="Q126" s="3">
        <f>P126-N126</f>
        <v>8.0757136363636164</v>
      </c>
      <c r="R126" s="3">
        <v>910.90137000000004</v>
      </c>
      <c r="S126" s="3">
        <f>O126-R126</f>
        <v>78.22217999999998</v>
      </c>
      <c r="T126" s="3">
        <f>S126*100/O126</f>
        <v>7.9082314843277137</v>
      </c>
      <c r="U126" s="5" t="s">
        <v>262</v>
      </c>
      <c r="V126" s="2" t="s">
        <v>263</v>
      </c>
      <c r="X126" s="7">
        <f t="shared" si="4"/>
        <v>7</v>
      </c>
      <c r="Y126" s="1" t="e">
        <f>(L126*100/#REF!)-100</f>
        <v>#REF!</v>
      </c>
    </row>
    <row r="127" spans="1:25" x14ac:dyDescent="0.25">
      <c r="A127" s="2">
        <v>121</v>
      </c>
      <c r="B127" s="24">
        <v>438</v>
      </c>
      <c r="C127" s="25" t="s">
        <v>17</v>
      </c>
      <c r="D127" s="25" t="s">
        <v>17</v>
      </c>
      <c r="E127" s="25"/>
      <c r="F127" s="25"/>
      <c r="G127" s="25" t="str">
        <f>IF(M127&gt;10000,"mega","")</f>
        <v/>
      </c>
      <c r="H127" s="26" t="str">
        <f>IF(M127&lt;10000,IF(M127&gt;1000,"medium-sized",""))</f>
        <v/>
      </c>
      <c r="I127" s="25" t="str">
        <f>IF(M127&lt;1000,"minor","")</f>
        <v>minor</v>
      </c>
      <c r="J127" s="29" t="s">
        <v>294</v>
      </c>
      <c r="K127" s="29" t="s">
        <v>294</v>
      </c>
      <c r="L127" s="24">
        <v>417</v>
      </c>
      <c r="M127" s="24">
        <v>303.70949999999999</v>
      </c>
      <c r="N127" s="49">
        <f>M127*100/B127</f>
        <v>69.340068493150682</v>
      </c>
      <c r="O127" s="3">
        <v>352.01</v>
      </c>
      <c r="P127" s="3">
        <f>O127*100/B127</f>
        <v>80.367579908675793</v>
      </c>
      <c r="Q127" s="3">
        <f>P127-N127</f>
        <v>11.027511415525112</v>
      </c>
      <c r="R127" s="3">
        <v>300.17833999999999</v>
      </c>
      <c r="S127" s="3">
        <f>O127-R127</f>
        <v>51.831659999999999</v>
      </c>
      <c r="T127" s="3">
        <f>S127*100/O127</f>
        <v>14.724485099855119</v>
      </c>
      <c r="U127" s="5" t="s">
        <v>262</v>
      </c>
      <c r="V127" s="2" t="s">
        <v>263</v>
      </c>
      <c r="X127" s="7">
        <f t="shared" si="4"/>
        <v>21</v>
      </c>
      <c r="Y127" s="1" t="e">
        <f>(L127*100/#REF!)-100</f>
        <v>#REF!</v>
      </c>
    </row>
    <row r="128" spans="1:25" x14ac:dyDescent="0.25">
      <c r="A128" s="2">
        <v>122</v>
      </c>
      <c r="B128" s="24">
        <v>354</v>
      </c>
      <c r="C128" s="25" t="s">
        <v>61</v>
      </c>
      <c r="D128" s="25" t="s">
        <v>61</v>
      </c>
      <c r="E128" s="25"/>
      <c r="F128" s="25"/>
      <c r="G128" s="25" t="str">
        <f>IF(M128&gt;10000,"mega","")</f>
        <v/>
      </c>
      <c r="H128" s="26" t="str">
        <f>IF(M128&lt;10000,IF(M128&gt;1000,"medium-sized",""))</f>
        <v/>
      </c>
      <c r="I128" s="25" t="str">
        <f>IF(M128&lt;1000,"minor","")</f>
        <v>minor</v>
      </c>
      <c r="J128" s="29" t="s">
        <v>294</v>
      </c>
      <c r="K128" s="29" t="s">
        <v>294</v>
      </c>
      <c r="L128" s="24">
        <v>324</v>
      </c>
      <c r="M128" s="24">
        <v>160.60679999999999</v>
      </c>
      <c r="N128" s="49">
        <f>M128*100/B128</f>
        <v>45.369152542372881</v>
      </c>
      <c r="O128" s="3">
        <v>205.833</v>
      </c>
      <c r="P128" s="3">
        <f>O128*100/B128</f>
        <v>58.144915254237283</v>
      </c>
      <c r="Q128" s="3">
        <f>P128-N128</f>
        <v>12.775762711864402</v>
      </c>
      <c r="R128" s="3">
        <v>148.36051</v>
      </c>
      <c r="S128" s="3">
        <f>O128-R128</f>
        <v>57.472489999999993</v>
      </c>
      <c r="T128" s="3">
        <f>S128*100/O128</f>
        <v>27.921902707534748</v>
      </c>
      <c r="U128" s="5" t="s">
        <v>262</v>
      </c>
      <c r="V128" s="2" t="s">
        <v>263</v>
      </c>
      <c r="X128" s="7">
        <f t="shared" si="4"/>
        <v>30</v>
      </c>
      <c r="Y128" s="1" t="e">
        <f>(L128*100/#REF!)-100</f>
        <v>#REF!</v>
      </c>
    </row>
    <row r="129" spans="1:25" x14ac:dyDescent="0.25">
      <c r="A129" s="2">
        <v>123</v>
      </c>
      <c r="B129" s="85">
        <v>224</v>
      </c>
      <c r="C129" s="28" t="s">
        <v>58</v>
      </c>
      <c r="D129" s="28" t="s">
        <v>58</v>
      </c>
      <c r="E129" s="28"/>
      <c r="F129" s="28"/>
      <c r="G129" s="28" t="str">
        <f>IF(M129&gt;10000,"mega","")</f>
        <v/>
      </c>
      <c r="H129" s="86" t="str">
        <f>IF(M129&lt;10000,IF(M129&gt;1000,"medium-sized",""))</f>
        <v/>
      </c>
      <c r="I129" s="28" t="str">
        <f>IF(M129&lt;1000,"minor","")</f>
        <v>minor</v>
      </c>
      <c r="J129" s="46" t="s">
        <v>294</v>
      </c>
      <c r="K129" s="46" t="s">
        <v>294</v>
      </c>
      <c r="L129" s="85">
        <v>221.7</v>
      </c>
      <c r="M129" s="85">
        <v>144.08279999999999</v>
      </c>
      <c r="N129" s="49">
        <f>M129*100/B129</f>
        <v>64.322678571428568</v>
      </c>
      <c r="O129" s="3">
        <v>193.32</v>
      </c>
      <c r="P129" s="3">
        <f>O129*100/B129</f>
        <v>86.303571428571431</v>
      </c>
      <c r="Q129" s="3">
        <f>P129-N129</f>
        <v>21.980892857142862</v>
      </c>
      <c r="R129" s="3">
        <v>159.78845999999999</v>
      </c>
      <c r="S129" s="3">
        <f>O129-R129</f>
        <v>33.531540000000007</v>
      </c>
      <c r="T129" s="3">
        <f>S129*100/O129</f>
        <v>17.345096213531971</v>
      </c>
      <c r="U129" s="5" t="s">
        <v>262</v>
      </c>
      <c r="V129" s="2" t="s">
        <v>263</v>
      </c>
      <c r="X129" s="7">
        <f t="shared" si="4"/>
        <v>2.3000000000000114</v>
      </c>
      <c r="Y129" s="1" t="e">
        <f>(L129*100/#REF!)-100</f>
        <v>#REF!</v>
      </c>
    </row>
    <row r="130" spans="1:25" x14ac:dyDescent="0.25">
      <c r="A130" s="2">
        <v>124</v>
      </c>
      <c r="B130" s="24">
        <v>213</v>
      </c>
      <c r="C130" s="25" t="s">
        <v>139</v>
      </c>
      <c r="D130" s="25" t="s">
        <v>139</v>
      </c>
      <c r="E130" s="25"/>
      <c r="F130" s="25"/>
      <c r="G130" s="25" t="str">
        <f>IF(M130&gt;10000,"mega","")</f>
        <v/>
      </c>
      <c r="H130" s="26" t="str">
        <f>IF(M130&lt;10000,IF(M130&gt;1000,"medium-sized",""))</f>
        <v/>
      </c>
      <c r="I130" s="25" t="str">
        <f>IF(M130&lt;1000,"minor","")</f>
        <v>minor</v>
      </c>
      <c r="J130" s="29" t="s">
        <v>294</v>
      </c>
      <c r="K130" s="29" t="s">
        <v>294</v>
      </c>
      <c r="L130" s="24">
        <v>207.8</v>
      </c>
      <c r="M130" s="24">
        <v>111.31019999999999</v>
      </c>
      <c r="N130" s="49">
        <f>M130*100/B130</f>
        <v>52.25830985915492</v>
      </c>
      <c r="O130" s="3">
        <v>153.27950000000001</v>
      </c>
      <c r="P130" s="3">
        <f>O130*100/B130</f>
        <v>71.962206572769958</v>
      </c>
      <c r="Q130" s="3">
        <f>P130-N130</f>
        <v>19.703896713615038</v>
      </c>
      <c r="R130" s="49">
        <v>116.12427</v>
      </c>
      <c r="S130" s="3">
        <f>O130-R130</f>
        <v>37.155230000000017</v>
      </c>
      <c r="T130" s="3">
        <f>S130*100/O130</f>
        <v>24.240182150907341</v>
      </c>
      <c r="U130" s="5" t="s">
        <v>262</v>
      </c>
      <c r="V130" s="2" t="s">
        <v>263</v>
      </c>
      <c r="X130" s="7">
        <f t="shared" si="4"/>
        <v>5.1999999999999886</v>
      </c>
      <c r="Y130" s="1" t="e">
        <f>(L130*100/#REF!)-100</f>
        <v>#REF!</v>
      </c>
    </row>
    <row r="131" spans="1:25" x14ac:dyDescent="0.25">
      <c r="A131" s="2">
        <v>125</v>
      </c>
      <c r="B131" s="3">
        <v>51126</v>
      </c>
      <c r="C131" s="4" t="s">
        <v>20</v>
      </c>
      <c r="D131" s="4" t="s">
        <v>20</v>
      </c>
      <c r="E131" s="5" t="s">
        <v>293</v>
      </c>
      <c r="F131" s="5"/>
      <c r="G131" s="2" t="str">
        <f>IF(M131&gt;10000,"mega","")</f>
        <v>mega</v>
      </c>
      <c r="H131" s="5"/>
      <c r="I131" s="2" t="str">
        <f>IF(M131&lt;1000,"minor","")</f>
        <v/>
      </c>
      <c r="J131" s="2" t="s">
        <v>294</v>
      </c>
      <c r="K131" s="2" t="s">
        <v>294</v>
      </c>
      <c r="L131" s="6">
        <v>49739.3</v>
      </c>
      <c r="M131" s="6">
        <v>21344</v>
      </c>
      <c r="N131" s="49">
        <f>M131*100/B131</f>
        <v>41.747838673082192</v>
      </c>
      <c r="O131" s="3">
        <v>24589.075150000001</v>
      </c>
      <c r="P131" s="3">
        <f>O131*100/B131</f>
        <v>48.095049778977433</v>
      </c>
      <c r="Q131" s="3">
        <f>P131-N131</f>
        <v>6.3472111058952407</v>
      </c>
      <c r="R131" s="3">
        <v>22950.274290000001</v>
      </c>
      <c r="S131" s="3">
        <f>O131-R131</f>
        <v>1638.8008599999994</v>
      </c>
      <c r="T131" s="3">
        <f>S131*100/O131</f>
        <v>6.6647519274428646</v>
      </c>
      <c r="U131" s="5" t="s">
        <v>262</v>
      </c>
      <c r="V131" s="2" t="s">
        <v>263</v>
      </c>
      <c r="X131" s="7">
        <f t="shared" si="4"/>
        <v>1386.6999999999971</v>
      </c>
      <c r="Y131" s="1" t="e">
        <f>(L131*100/#REF!)-100</f>
        <v>#REF!</v>
      </c>
    </row>
    <row r="132" spans="1:25" x14ac:dyDescent="0.25">
      <c r="A132" s="2">
        <v>126</v>
      </c>
      <c r="B132" s="3">
        <v>33710</v>
      </c>
      <c r="C132" s="4" t="s">
        <v>69</v>
      </c>
      <c r="D132" s="4" t="s">
        <v>69</v>
      </c>
      <c r="E132" s="2" t="s">
        <v>69</v>
      </c>
      <c r="F132" s="2"/>
      <c r="G132" s="2" t="str">
        <f>IF(M132&gt;10000,"mega","")</f>
        <v>mega</v>
      </c>
      <c r="H132" s="5"/>
      <c r="I132" s="2" t="str">
        <f>IF(M132&lt;1000,"minor","")</f>
        <v/>
      </c>
      <c r="J132" s="2" t="s">
        <v>224</v>
      </c>
      <c r="K132" s="2" t="s">
        <v>314</v>
      </c>
      <c r="L132" s="3">
        <v>33269</v>
      </c>
      <c r="M132" s="6">
        <v>20205</v>
      </c>
      <c r="N132" s="49">
        <f>M132*100/B132</f>
        <v>59.937703945416793</v>
      </c>
      <c r="O132" s="3">
        <v>26566.690849999999</v>
      </c>
      <c r="P132" s="3">
        <f>O132*100/B132</f>
        <v>78.809524918421829</v>
      </c>
      <c r="Q132" s="3">
        <f>P132-N132</f>
        <v>18.871820973005036</v>
      </c>
      <c r="R132" s="3">
        <v>25575.840990000001</v>
      </c>
      <c r="S132" s="3">
        <f>O132-R132</f>
        <v>990.84985999999844</v>
      </c>
      <c r="T132" s="3">
        <f>S132*100/O132</f>
        <v>3.7296698546104339</v>
      </c>
      <c r="U132" s="5" t="s">
        <v>262</v>
      </c>
      <c r="V132" s="2" t="s">
        <v>263</v>
      </c>
      <c r="X132" s="7">
        <f t="shared" si="4"/>
        <v>441</v>
      </c>
      <c r="Y132" s="1" t="e">
        <f>(L132*100/#REF!)-100</f>
        <v>#REF!</v>
      </c>
    </row>
    <row r="133" spans="1:25" x14ac:dyDescent="0.25">
      <c r="A133" s="2">
        <v>127</v>
      </c>
      <c r="B133" s="69">
        <v>12350</v>
      </c>
      <c r="C133" s="97" t="s">
        <v>121</v>
      </c>
      <c r="D133" s="97" t="s">
        <v>121</v>
      </c>
      <c r="E133" s="97"/>
      <c r="F133" s="97"/>
      <c r="G133" s="14" t="str">
        <f>IF(M133&gt;10000,"mega","")</f>
        <v/>
      </c>
      <c r="H133" s="70" t="str">
        <f>IF(M133&lt;10000,IF(M133&gt;1000,"medium-sized",""))</f>
        <v>medium-sized</v>
      </c>
      <c r="I133" s="14" t="str">
        <f>IF(M133&lt;1000,"minor","")</f>
        <v/>
      </c>
      <c r="J133" s="71" t="s">
        <v>224</v>
      </c>
      <c r="K133" s="14" t="s">
        <v>251</v>
      </c>
      <c r="L133" s="69">
        <v>11486.5</v>
      </c>
      <c r="M133" s="69">
        <v>4305.7</v>
      </c>
      <c r="N133" s="49">
        <f>M133*100/B133</f>
        <v>34.86396761133603</v>
      </c>
      <c r="O133" s="3">
        <v>8855.3590000000004</v>
      </c>
      <c r="P133" s="3">
        <f>O133*100/B133</f>
        <v>71.703311740890683</v>
      </c>
      <c r="Q133" s="3">
        <f>P133-N133</f>
        <v>36.839344129554654</v>
      </c>
      <c r="R133" s="49">
        <v>6007.64588</v>
      </c>
      <c r="S133" s="3">
        <f>O133-R133</f>
        <v>2847.7131200000003</v>
      </c>
      <c r="T133" s="3">
        <f>S133*100/O133</f>
        <v>32.158076482274744</v>
      </c>
      <c r="U133" s="5" t="s">
        <v>237</v>
      </c>
      <c r="V133" s="2" t="s">
        <v>238</v>
      </c>
      <c r="X133" s="7">
        <f t="shared" si="4"/>
        <v>863.5</v>
      </c>
      <c r="Y133" s="1" t="e">
        <f>(L133*100/#REF!)-100</f>
        <v>#REF!</v>
      </c>
    </row>
    <row r="134" spans="1:25" x14ac:dyDescent="0.25">
      <c r="A134" s="2">
        <v>128</v>
      </c>
      <c r="B134" s="24">
        <v>2475</v>
      </c>
      <c r="C134" s="45" t="s">
        <v>178</v>
      </c>
      <c r="D134" s="45" t="s">
        <v>178</v>
      </c>
      <c r="E134" s="45"/>
      <c r="F134" s="45"/>
      <c r="G134" s="25" t="str">
        <f>IF(M134&gt;10000,"mega","")</f>
        <v/>
      </c>
      <c r="H134" s="26" t="str">
        <f>IF(M134&lt;10000,IF(M134&gt;1000,"medium-sized",""))</f>
        <v/>
      </c>
      <c r="I134" s="25" t="str">
        <f>IF(M134&lt;1000,"minor","")</f>
        <v>minor</v>
      </c>
      <c r="J134" s="29" t="s">
        <v>224</v>
      </c>
      <c r="K134" s="25" t="s">
        <v>251</v>
      </c>
      <c r="L134" s="24">
        <v>2378.6999999999998</v>
      </c>
      <c r="M134" s="24">
        <v>965</v>
      </c>
      <c r="N134" s="49">
        <f>M134*100/B134</f>
        <v>38.98989898989899</v>
      </c>
      <c r="O134" s="3">
        <v>1145.47505</v>
      </c>
      <c r="P134" s="3">
        <f>O134*100/B134</f>
        <v>46.281820202020207</v>
      </c>
      <c r="Q134" s="3">
        <f>P134-N134</f>
        <v>7.2919212121212169</v>
      </c>
      <c r="R134" s="7">
        <v>1202.0724299999999</v>
      </c>
      <c r="S134" s="3">
        <f>O134-R134</f>
        <v>-56.59737999999993</v>
      </c>
      <c r="T134" s="3">
        <f>S134*100/O134</f>
        <v>-4.9409526641370256</v>
      </c>
      <c r="U134" s="5" t="s">
        <v>237</v>
      </c>
      <c r="V134" s="2" t="s">
        <v>238</v>
      </c>
      <c r="X134" s="7">
        <f t="shared" si="4"/>
        <v>96.300000000000182</v>
      </c>
      <c r="Y134" s="1" t="e">
        <f>(L134*100/#REF!)-100</f>
        <v>#REF!</v>
      </c>
    </row>
    <row r="135" spans="1:25" x14ac:dyDescent="0.25">
      <c r="A135" s="2">
        <v>129</v>
      </c>
      <c r="B135" s="8">
        <v>3412</v>
      </c>
      <c r="C135" s="14" t="s">
        <v>308</v>
      </c>
      <c r="D135" s="10" t="s">
        <v>308</v>
      </c>
      <c r="E135" s="10" t="s">
        <v>308</v>
      </c>
      <c r="F135" s="10"/>
      <c r="G135" s="10" t="str">
        <f>IF(M135&gt;10000,"mega","")</f>
        <v/>
      </c>
      <c r="H135" s="11" t="str">
        <f>IF(M135&lt;10000,IF(M135&gt;1000,"medium-sized",""))</f>
        <v>medium-sized</v>
      </c>
      <c r="I135" s="10" t="str">
        <f>IF(M135&lt;1000,"minor","")</f>
        <v/>
      </c>
      <c r="J135" s="10" t="s">
        <v>224</v>
      </c>
      <c r="K135" s="10" t="s">
        <v>256</v>
      </c>
      <c r="L135" s="8">
        <v>2861.5</v>
      </c>
      <c r="M135" s="63">
        <v>1256</v>
      </c>
      <c r="N135" s="49">
        <f>M135*100/B135</f>
        <v>36.811254396248536</v>
      </c>
      <c r="U135" s="5" t="s">
        <v>232</v>
      </c>
      <c r="V135" s="2" t="s">
        <v>257</v>
      </c>
      <c r="X135" s="7">
        <f t="shared" si="4"/>
        <v>550.5</v>
      </c>
      <c r="Y135" s="1" t="e">
        <f>(L135*100/#REF!)-100</f>
        <v>#REF!</v>
      </c>
    </row>
    <row r="136" spans="1:25" x14ac:dyDescent="0.25">
      <c r="A136" s="2">
        <v>131</v>
      </c>
      <c r="B136" s="3">
        <v>51639</v>
      </c>
      <c r="C136" s="12" t="s">
        <v>151</v>
      </c>
      <c r="D136" s="12" t="s">
        <v>151</v>
      </c>
      <c r="E136" s="2"/>
      <c r="F136" s="2"/>
      <c r="G136" s="2" t="str">
        <f>IF(M136&gt;10000,"mega","")</f>
        <v>mega</v>
      </c>
      <c r="H136" s="5"/>
      <c r="I136" s="2" t="str">
        <f>IF(M136&lt;1000,"minor","")</f>
        <v/>
      </c>
      <c r="J136" s="2" t="s">
        <v>286</v>
      </c>
      <c r="K136" s="2" t="s">
        <v>288</v>
      </c>
      <c r="L136" s="3">
        <v>51446.3</v>
      </c>
      <c r="M136" s="33">
        <v>43614</v>
      </c>
      <c r="N136" s="49">
        <f>M136*100/B136</f>
        <v>84.459420205658517</v>
      </c>
      <c r="O136" s="3">
        <v>47763.375500000002</v>
      </c>
      <c r="P136" s="3">
        <f>O136*100/B136</f>
        <v>92.494772361974469</v>
      </c>
      <c r="Q136" s="3">
        <f>P136-N136</f>
        <v>8.0353521563159518</v>
      </c>
      <c r="R136" s="7">
        <v>45650.361381000002</v>
      </c>
      <c r="S136" s="3">
        <f>O136-R136</f>
        <v>2113.0141189999995</v>
      </c>
      <c r="T136" s="3">
        <f>S136*100/O136</f>
        <v>4.4239212511268162</v>
      </c>
      <c r="U136" s="5" t="s">
        <v>253</v>
      </c>
      <c r="V136" s="2" t="s">
        <v>323</v>
      </c>
      <c r="X136" s="7">
        <f t="shared" si="4"/>
        <v>192.69999999999709</v>
      </c>
      <c r="Y136" s="1" t="e">
        <f>(L136*100/#REF!)-100</f>
        <v>#REF!</v>
      </c>
    </row>
    <row r="137" spans="1:25" x14ac:dyDescent="0.25">
      <c r="A137" s="2">
        <v>132</v>
      </c>
      <c r="B137" s="3">
        <v>71614</v>
      </c>
      <c r="C137" s="12" t="s">
        <v>132</v>
      </c>
      <c r="D137" s="12" t="s">
        <v>132</v>
      </c>
      <c r="E137" s="2"/>
      <c r="F137" s="2"/>
      <c r="G137" s="2" t="str">
        <f>IF(M137&gt;10000,"mega","")</f>
        <v>mega</v>
      </c>
      <c r="H137" s="5"/>
      <c r="I137" s="2" t="str">
        <f>IF(M137&lt;1000,"minor","")</f>
        <v/>
      </c>
      <c r="J137" s="2" t="s">
        <v>224</v>
      </c>
      <c r="K137" s="2" t="s">
        <v>239</v>
      </c>
      <c r="L137" s="3">
        <v>42194.399999999994</v>
      </c>
      <c r="M137" s="3">
        <v>14974</v>
      </c>
      <c r="N137" s="49">
        <f>M137*100/B137</f>
        <v>20.909319406819897</v>
      </c>
      <c r="O137" s="3">
        <v>27374.595150000001</v>
      </c>
      <c r="P137" s="3">
        <f>O137*100/B137</f>
        <v>38.225200589270258</v>
      </c>
      <c r="Q137" s="3">
        <f>P137-N137</f>
        <v>17.315881182450362</v>
      </c>
      <c r="R137" s="49">
        <v>29258.282959999699</v>
      </c>
      <c r="S137" s="3">
        <f>O137-R137</f>
        <v>-1883.6878099996975</v>
      </c>
      <c r="T137" s="3">
        <f>S137*100/O137</f>
        <v>-6.8811531263858612</v>
      </c>
      <c r="U137" s="5" t="s">
        <v>237</v>
      </c>
      <c r="V137" s="2" t="s">
        <v>238</v>
      </c>
      <c r="X137" s="7">
        <f t="shared" si="4"/>
        <v>29419.600000000006</v>
      </c>
      <c r="Y137" s="1" t="e">
        <f>(L137*100/#REF!)-100</f>
        <v>#REF!</v>
      </c>
    </row>
    <row r="138" spans="1:25" x14ac:dyDescent="0.25">
      <c r="A138" s="2">
        <v>133</v>
      </c>
      <c r="B138" s="24">
        <v>2507</v>
      </c>
      <c r="C138" s="25" t="s">
        <v>181</v>
      </c>
      <c r="D138" s="25" t="s">
        <v>181</v>
      </c>
      <c r="E138" s="25"/>
      <c r="F138" s="25"/>
      <c r="G138" s="25" t="str">
        <f>IF(M138&gt;10000,"mega","")</f>
        <v/>
      </c>
      <c r="H138" s="26" t="str">
        <f>IF(M138&lt;10000,IF(M138&gt;1000,"medium-sized",""))</f>
        <v/>
      </c>
      <c r="I138" s="25" t="str">
        <f>IF(M138&lt;1000,"minor","")</f>
        <v>minor</v>
      </c>
      <c r="J138" s="25" t="s">
        <v>224</v>
      </c>
      <c r="K138" s="25" t="s">
        <v>239</v>
      </c>
      <c r="L138" s="24">
        <v>2373.8000000000002</v>
      </c>
      <c r="M138" s="24">
        <v>956.3</v>
      </c>
      <c r="N138" s="49">
        <f>M138*100/B138</f>
        <v>38.145193458316712</v>
      </c>
      <c r="O138" s="3">
        <v>1805.0598</v>
      </c>
      <c r="P138" s="3">
        <f>O138*100/B138</f>
        <v>72.000789788591945</v>
      </c>
      <c r="Q138" s="3">
        <f>P138-N138</f>
        <v>33.855596330275233</v>
      </c>
      <c r="R138" s="7">
        <v>1906.0080599999999</v>
      </c>
      <c r="S138" s="3">
        <f>O138-R138</f>
        <v>-100.94825999999989</v>
      </c>
      <c r="T138" s="3">
        <f>S138*100/O138</f>
        <v>-5.5925161038986024</v>
      </c>
      <c r="U138" s="5" t="s">
        <v>237</v>
      </c>
      <c r="V138" s="2" t="s">
        <v>238</v>
      </c>
      <c r="X138" s="7">
        <f t="shared" si="4"/>
        <v>133.19999999999982</v>
      </c>
      <c r="Y138" s="1" t="e">
        <f>(L138*100/#REF!)-100</f>
        <v>#REF!</v>
      </c>
    </row>
    <row r="139" spans="1:25" x14ac:dyDescent="0.25">
      <c r="A139" s="2">
        <v>134</v>
      </c>
      <c r="B139" s="3">
        <v>46026</v>
      </c>
      <c r="C139" s="4" t="s">
        <v>70</v>
      </c>
      <c r="D139" s="67" t="s">
        <v>70</v>
      </c>
      <c r="E139" s="5" t="s">
        <v>289</v>
      </c>
      <c r="F139" s="5"/>
      <c r="G139" s="2" t="str">
        <f>IF(M139&gt;10000,"mega","")</f>
        <v>mega</v>
      </c>
      <c r="H139" s="5"/>
      <c r="I139" s="2" t="str">
        <f>IF(M139&lt;1000,"minor","")</f>
        <v/>
      </c>
      <c r="J139" s="2" t="s">
        <v>224</v>
      </c>
      <c r="K139" s="2" t="s">
        <v>290</v>
      </c>
      <c r="L139" s="6">
        <v>44594.799999999996</v>
      </c>
      <c r="M139" s="6">
        <v>17944</v>
      </c>
      <c r="N139" s="49">
        <f>M139*100/B139</f>
        <v>38.986659714074655</v>
      </c>
      <c r="O139" s="3">
        <v>33620.159699999997</v>
      </c>
      <c r="P139" s="3">
        <f>O139*100/B139</f>
        <v>73.046016816581925</v>
      </c>
      <c r="Q139" s="3">
        <f>P139-N139</f>
        <v>34.059357102507271</v>
      </c>
      <c r="R139" s="3">
        <v>30427.062699999999</v>
      </c>
      <c r="S139" s="3">
        <f>O139-R139</f>
        <v>3193.0969999999979</v>
      </c>
      <c r="T139" s="3">
        <f>S139*100/O139</f>
        <v>9.4975664258965384</v>
      </c>
      <c r="U139" s="5" t="s">
        <v>237</v>
      </c>
      <c r="V139" s="2" t="s">
        <v>238</v>
      </c>
      <c r="X139" s="7">
        <f t="shared" si="4"/>
        <v>1431.2000000000044</v>
      </c>
      <c r="Y139" s="1" t="e">
        <f>(L139*100/#REF!)-100</f>
        <v>#REF!</v>
      </c>
    </row>
    <row r="140" spans="1:25" x14ac:dyDescent="0.25">
      <c r="A140" s="2">
        <v>135</v>
      </c>
      <c r="B140" s="24">
        <v>3426</v>
      </c>
      <c r="C140" s="34" t="s">
        <v>170</v>
      </c>
      <c r="D140" s="34" t="s">
        <v>170</v>
      </c>
      <c r="E140" s="25"/>
      <c r="F140" s="25"/>
      <c r="G140" s="25" t="str">
        <f>IF(M140&gt;10000,"mega","")</f>
        <v/>
      </c>
      <c r="H140" s="26" t="str">
        <f>IF(M140&lt;10000,IF(M140&gt;1000,"medium-sized",""))</f>
        <v/>
      </c>
      <c r="I140" s="25" t="str">
        <f>IF(M140&lt;1000,"minor","")</f>
        <v>minor</v>
      </c>
      <c r="J140" s="25" t="s">
        <v>260</v>
      </c>
      <c r="K140" s="25" t="s">
        <v>304</v>
      </c>
      <c r="L140" s="24">
        <v>2626.7</v>
      </c>
      <c r="M140" s="24">
        <v>485.2</v>
      </c>
      <c r="N140" s="49">
        <f>M140*100/B140</f>
        <v>14.162288382953882</v>
      </c>
      <c r="O140" s="3">
        <v>703.38495</v>
      </c>
      <c r="P140" s="3">
        <f>O140*100/B140</f>
        <v>20.530792469352011</v>
      </c>
      <c r="Q140" s="3">
        <f>P140-N140</f>
        <v>6.3685040863981293</v>
      </c>
      <c r="R140" s="7">
        <v>594.32023000000004</v>
      </c>
      <c r="S140" s="3">
        <f>O140-R140</f>
        <v>109.06471999999997</v>
      </c>
      <c r="T140" s="3">
        <f>S140*100/O140</f>
        <v>15.505694285895649</v>
      </c>
      <c r="U140" s="5" t="s">
        <v>262</v>
      </c>
      <c r="V140" s="2" t="s">
        <v>301</v>
      </c>
      <c r="X140" s="7">
        <f t="shared" si="4"/>
        <v>799.30000000000018</v>
      </c>
      <c r="Y140" s="1" t="e">
        <f>(L140*100/#REF!)-100</f>
        <v>#REF!</v>
      </c>
    </row>
    <row r="141" spans="1:25" x14ac:dyDescent="0.25">
      <c r="A141" s="2">
        <v>138</v>
      </c>
      <c r="B141" s="8">
        <v>15261</v>
      </c>
      <c r="C141" s="10" t="s">
        <v>173</v>
      </c>
      <c r="D141" s="10" t="s">
        <v>173</v>
      </c>
      <c r="E141" s="10" t="s">
        <v>173</v>
      </c>
      <c r="F141" s="10"/>
      <c r="G141" s="10" t="str">
        <f>IF(M141&gt;10000,"mega","")</f>
        <v/>
      </c>
      <c r="H141" s="11" t="str">
        <f>IF(M141&lt;10000,IF(M141&gt;1000,"medium-sized",""))</f>
        <v>medium-sized</v>
      </c>
      <c r="I141" s="10" t="str">
        <f>IF(M141&lt;1000,"minor","")</f>
        <v/>
      </c>
      <c r="J141" s="10" t="s">
        <v>260</v>
      </c>
      <c r="K141" s="10" t="s">
        <v>297</v>
      </c>
      <c r="L141" s="8">
        <v>13947.5</v>
      </c>
      <c r="M141" s="8">
        <v>8064</v>
      </c>
      <c r="N141" s="49">
        <f>M141*100/B141</f>
        <v>52.840574012187929</v>
      </c>
      <c r="O141" s="3">
        <v>8244.8180499999999</v>
      </c>
      <c r="P141" s="3">
        <f>O141*100/B141</f>
        <v>54.025411506454354</v>
      </c>
      <c r="Q141" s="3">
        <f>P141-N141</f>
        <v>1.184837494266425</v>
      </c>
      <c r="R141" s="7">
        <v>8295.3828999999696</v>
      </c>
      <c r="S141" s="3">
        <f>O141-R141</f>
        <v>-50.564849999969738</v>
      </c>
      <c r="T141" s="3">
        <f>S141*100/O141</f>
        <v>-0.61329249103283412</v>
      </c>
      <c r="U141" s="5" t="s">
        <v>262</v>
      </c>
      <c r="V141" s="2" t="s">
        <v>263</v>
      </c>
      <c r="X141" s="7">
        <f t="shared" si="4"/>
        <v>1313.5</v>
      </c>
      <c r="Y141" s="1" t="e">
        <f>(L141*100/#REF!)-100</f>
        <v>#REF!</v>
      </c>
    </row>
    <row r="142" spans="1:25" x14ac:dyDescent="0.25">
      <c r="A142" s="2">
        <v>139</v>
      </c>
      <c r="B142" s="8">
        <v>6707</v>
      </c>
      <c r="C142" s="10" t="s">
        <v>125</v>
      </c>
      <c r="D142" s="10" t="s">
        <v>125</v>
      </c>
      <c r="E142" s="10" t="s">
        <v>125</v>
      </c>
      <c r="F142" s="10"/>
      <c r="G142" s="10" t="str">
        <f>IF(M142&gt;10000,"mega","")</f>
        <v/>
      </c>
      <c r="H142" s="11" t="str">
        <f>IF(M142&lt;10000,IF(M142&gt;1000,"medium-sized",""))</f>
        <v>medium-sized</v>
      </c>
      <c r="I142" s="10" t="str">
        <f>IF(M142&lt;1000,"minor","")</f>
        <v/>
      </c>
      <c r="J142" s="10" t="s">
        <v>260</v>
      </c>
      <c r="K142" s="10" t="s">
        <v>282</v>
      </c>
      <c r="L142" s="8">
        <v>5263.9</v>
      </c>
      <c r="M142" s="8">
        <v>2274.9</v>
      </c>
      <c r="N142" s="49">
        <f>M142*100/B142</f>
        <v>33.918294319367824</v>
      </c>
      <c r="O142" s="3">
        <v>3217.4665500000001</v>
      </c>
      <c r="P142" s="3">
        <f>O142*100/B142</f>
        <v>47.971769047264054</v>
      </c>
      <c r="Q142" s="3">
        <f>P142-N142</f>
        <v>14.05347472789623</v>
      </c>
      <c r="R142" s="49">
        <v>3729.3078499999901</v>
      </c>
      <c r="S142" s="3">
        <f>O142-R142</f>
        <v>-511.84129999999004</v>
      </c>
      <c r="T142" s="3">
        <f>S142*100/O142</f>
        <v>-15.908208898084427</v>
      </c>
      <c r="U142" s="5" t="s">
        <v>237</v>
      </c>
      <c r="V142" s="2" t="s">
        <v>238</v>
      </c>
      <c r="X142" s="7">
        <f t="shared" si="4"/>
        <v>1443.1000000000004</v>
      </c>
      <c r="Y142" s="1" t="e">
        <f>(L142*100/#REF!)-100</f>
        <v>#REF!</v>
      </c>
    </row>
    <row r="143" spans="1:25" x14ac:dyDescent="0.25">
      <c r="A143" s="2">
        <v>140</v>
      </c>
      <c r="B143" s="24">
        <v>3576</v>
      </c>
      <c r="C143" s="25" t="s">
        <v>84</v>
      </c>
      <c r="D143" s="25" t="s">
        <v>84</v>
      </c>
      <c r="E143" s="25"/>
      <c r="F143" s="25"/>
      <c r="G143" s="25" t="str">
        <f>IF(M143&gt;10000,"mega","")</f>
        <v/>
      </c>
      <c r="H143" s="26" t="str">
        <f>IF(M143&lt;10000,IF(M143&gt;1000,"medium-sized",""))</f>
        <v/>
      </c>
      <c r="I143" s="25" t="str">
        <f>IF(M143&lt;1000,"minor","")</f>
        <v>minor</v>
      </c>
      <c r="J143" s="25" t="s">
        <v>260</v>
      </c>
      <c r="K143" s="25" t="s">
        <v>282</v>
      </c>
      <c r="L143" s="24">
        <v>1750.1000000000001</v>
      </c>
      <c r="M143" s="24">
        <v>944.1</v>
      </c>
      <c r="N143" s="49">
        <f>M143*100/B143</f>
        <v>26.401006711409394</v>
      </c>
      <c r="O143" s="3">
        <v>1035.606</v>
      </c>
      <c r="P143" s="3">
        <f>O143*100/B143</f>
        <v>28.959899328859063</v>
      </c>
      <c r="Q143" s="3">
        <f>P143-N143</f>
        <v>2.5588926174496684</v>
      </c>
      <c r="R143" s="3">
        <v>1066.82845</v>
      </c>
      <c r="S143" s="3">
        <f>O143-R143</f>
        <v>-31.222449999999981</v>
      </c>
      <c r="T143" s="3">
        <f>S143*100/O143</f>
        <v>-3.0148965919471284</v>
      </c>
      <c r="U143" s="5" t="s">
        <v>237</v>
      </c>
      <c r="V143" s="2" t="s">
        <v>238</v>
      </c>
      <c r="X143" s="7">
        <f t="shared" si="4"/>
        <v>1825.8999999999999</v>
      </c>
      <c r="Y143" s="1" t="e">
        <f>(L143*100/#REF!)-100</f>
        <v>#REF!</v>
      </c>
    </row>
    <row r="144" spans="1:25" x14ac:dyDescent="0.25">
      <c r="A144" s="2">
        <v>141</v>
      </c>
      <c r="B144" s="8">
        <v>4517</v>
      </c>
      <c r="C144" s="10" t="s">
        <v>166</v>
      </c>
      <c r="D144" s="10" t="s">
        <v>166</v>
      </c>
      <c r="E144" s="10" t="s">
        <v>166</v>
      </c>
      <c r="F144" s="10"/>
      <c r="G144" s="10" t="str">
        <f>IF(M144&gt;10000,"mega","")</f>
        <v/>
      </c>
      <c r="H144" s="11" t="str">
        <f>IF(M144&lt;10000,IF(M144&gt;1000,"medium-sized",""))</f>
        <v>medium-sized</v>
      </c>
      <c r="I144" s="10" t="str">
        <f>IF(M144&lt;1000,"minor","")</f>
        <v/>
      </c>
      <c r="J144" s="10" t="s">
        <v>260</v>
      </c>
      <c r="K144" s="10" t="s">
        <v>283</v>
      </c>
      <c r="L144" s="8">
        <v>2699.6</v>
      </c>
      <c r="M144" s="8">
        <v>1619</v>
      </c>
      <c r="N144" s="49">
        <f>M144*100/B144</f>
        <v>35.842373256586228</v>
      </c>
      <c r="O144" s="3">
        <v>1630.8879999999999</v>
      </c>
      <c r="P144" s="3">
        <f>O144*100/B144</f>
        <v>36.105556785477084</v>
      </c>
      <c r="Q144" s="3">
        <f>P144-N144</f>
        <v>0.26318352889085617</v>
      </c>
      <c r="R144" s="7">
        <v>2203.30349999999</v>
      </c>
      <c r="S144" s="3">
        <f>O144-R144</f>
        <v>-572.41549999999006</v>
      </c>
      <c r="T144" s="3">
        <f>S144*100/O144</f>
        <v>-35.098394249022007</v>
      </c>
      <c r="U144" s="5" t="s">
        <v>237</v>
      </c>
      <c r="V144" s="2" t="s">
        <v>238</v>
      </c>
      <c r="X144" s="7">
        <f t="shared" si="4"/>
        <v>1817.4</v>
      </c>
      <c r="Y144" s="1" t="e">
        <f>(L144*100/#REF!)-100</f>
        <v>#REF!</v>
      </c>
    </row>
    <row r="145" spans="1:25" x14ac:dyDescent="0.25">
      <c r="A145" s="2">
        <v>142</v>
      </c>
      <c r="B145" s="85">
        <v>88</v>
      </c>
      <c r="C145" s="28" t="s">
        <v>127</v>
      </c>
      <c r="D145" s="28" t="s">
        <v>127</v>
      </c>
      <c r="E145" s="28" t="s">
        <v>127</v>
      </c>
      <c r="F145" s="28"/>
      <c r="G145" s="28" t="str">
        <f>IF(M145&gt;10000,"mega","")</f>
        <v/>
      </c>
      <c r="H145" s="86" t="str">
        <f>IF(M145&lt;10000,IF(M145&gt;1000,"medium-sized",""))</f>
        <v/>
      </c>
      <c r="I145" s="28" t="str">
        <f>IF(M145&lt;1000,"minor","")</f>
        <v>minor</v>
      </c>
      <c r="J145" s="28" t="s">
        <v>260</v>
      </c>
      <c r="K145" s="28" t="s">
        <v>373</v>
      </c>
      <c r="L145" s="85">
        <v>77.8</v>
      </c>
      <c r="M145" s="85">
        <v>57</v>
      </c>
      <c r="N145" s="49">
        <f>M145*100/B145</f>
        <v>64.772727272727266</v>
      </c>
      <c r="O145" s="3">
        <v>63.941299999999998</v>
      </c>
      <c r="P145" s="3">
        <f>O145*100/B145</f>
        <v>72.660568181818178</v>
      </c>
      <c r="Q145" s="3">
        <f>P145-N145</f>
        <v>7.8878409090909116</v>
      </c>
      <c r="R145" s="49">
        <v>49.50705</v>
      </c>
      <c r="S145" s="3">
        <f>O145-R145</f>
        <v>14.434249999999999</v>
      </c>
      <c r="T145" s="3">
        <f>S145*100/O145</f>
        <v>22.574220417789441</v>
      </c>
      <c r="U145" s="5" t="s">
        <v>226</v>
      </c>
      <c r="V145" s="2" t="s">
        <v>249</v>
      </c>
      <c r="X145" s="7">
        <f t="shared" si="4"/>
        <v>10.200000000000003</v>
      </c>
      <c r="Y145" s="1" t="e">
        <f>(L145*100/#REF!)-100</f>
        <v>#REF!</v>
      </c>
    </row>
    <row r="146" spans="1:25" x14ac:dyDescent="0.25">
      <c r="A146" s="2">
        <v>143</v>
      </c>
      <c r="B146" s="8">
        <v>4511</v>
      </c>
      <c r="C146" s="10" t="s">
        <v>116</v>
      </c>
      <c r="D146" s="10" t="s">
        <v>116</v>
      </c>
      <c r="E146" s="10"/>
      <c r="F146" s="10"/>
      <c r="G146" s="10" t="str">
        <f>IF(M146&gt;10000,"mega","")</f>
        <v/>
      </c>
      <c r="H146" s="11" t="str">
        <f>IF(M146&lt;10000,IF(M146&gt;1000,"medium-sized",""))</f>
        <v>medium-sized</v>
      </c>
      <c r="I146" s="10" t="str">
        <f>IF(M146&lt;1000,"minor","")</f>
        <v/>
      </c>
      <c r="J146" s="10" t="s">
        <v>286</v>
      </c>
      <c r="K146" s="10" t="s">
        <v>367</v>
      </c>
      <c r="L146" s="8">
        <v>4491.3999999999996</v>
      </c>
      <c r="M146" s="8">
        <v>3318</v>
      </c>
      <c r="N146" s="49">
        <f>M146*100/B146</f>
        <v>73.553535801374423</v>
      </c>
      <c r="O146" s="3">
        <v>4091.8515499999999</v>
      </c>
      <c r="P146" s="3">
        <f>O146*100/B146</f>
        <v>90.708303037020613</v>
      </c>
      <c r="Q146" s="3">
        <f>P146-N146</f>
        <v>17.15476723564619</v>
      </c>
      <c r="R146" s="49">
        <v>3847.1606900000002</v>
      </c>
      <c r="S146" s="3">
        <f>O146-R146</f>
        <v>244.6908599999997</v>
      </c>
      <c r="T146" s="3">
        <f>S146*100/O146</f>
        <v>5.9799544780650633</v>
      </c>
      <c r="U146" s="5" t="s">
        <v>232</v>
      </c>
      <c r="V146" s="2" t="s">
        <v>233</v>
      </c>
      <c r="X146" s="7">
        <f t="shared" ref="X146:X177" si="5">B146-L146</f>
        <v>19.600000000000364</v>
      </c>
      <c r="Y146" s="1" t="e">
        <f>(L146*100/#REF!)-100</f>
        <v>#REF!</v>
      </c>
    </row>
    <row r="147" spans="1:25" x14ac:dyDescent="0.25">
      <c r="A147" s="2">
        <v>144</v>
      </c>
      <c r="B147" s="24">
        <v>446</v>
      </c>
      <c r="C147" s="25" t="s">
        <v>124</v>
      </c>
      <c r="D147" s="25" t="s">
        <v>124</v>
      </c>
      <c r="E147" s="25"/>
      <c r="F147" s="25"/>
      <c r="G147" s="25" t="str">
        <f>IF(M147&gt;10000,"mega","")</f>
        <v/>
      </c>
      <c r="H147" s="26" t="str">
        <f>IF(M147&lt;10000,IF(M147&gt;1000,"medium-sized",""))</f>
        <v/>
      </c>
      <c r="I147" s="25" t="str">
        <f>IF(M147&lt;1000,"minor","")</f>
        <v>minor</v>
      </c>
      <c r="J147" s="25" t="s">
        <v>286</v>
      </c>
      <c r="K147" s="25" t="s">
        <v>327</v>
      </c>
      <c r="L147" s="24">
        <v>445.7</v>
      </c>
      <c r="M147" s="24">
        <v>380</v>
      </c>
      <c r="N147" s="49">
        <f>M147*100/B147</f>
        <v>85.20179372197309</v>
      </c>
      <c r="O147" s="3">
        <v>432.8313</v>
      </c>
      <c r="P147" s="3">
        <f>O147*100/B147</f>
        <v>97.047376681614338</v>
      </c>
      <c r="Q147" s="3">
        <f>P147-N147</f>
        <v>11.845582959641249</v>
      </c>
      <c r="R147" s="49">
        <v>426.04730000000001</v>
      </c>
      <c r="S147" s="3">
        <f>O147-R147</f>
        <v>6.7839999999999918</v>
      </c>
      <c r="T147" s="3">
        <f>S147*100/O147</f>
        <v>1.5673543017799294</v>
      </c>
      <c r="U147" s="5" t="s">
        <v>253</v>
      </c>
      <c r="V147" s="2" t="s">
        <v>254</v>
      </c>
      <c r="X147" s="7">
        <f t="shared" si="5"/>
        <v>0.30000000000001137</v>
      </c>
      <c r="Y147" s="1" t="e">
        <f>(L147*100/#REF!)-100</f>
        <v>#REF!</v>
      </c>
    </row>
    <row r="148" spans="1:25" x14ac:dyDescent="0.25">
      <c r="A148" s="2">
        <v>145</v>
      </c>
      <c r="B148" s="24">
        <v>1162</v>
      </c>
      <c r="C148" s="25" t="s">
        <v>48</v>
      </c>
      <c r="D148" s="25" t="s">
        <v>48</v>
      </c>
      <c r="E148" s="25"/>
      <c r="F148" s="25"/>
      <c r="G148" s="25" t="str">
        <f>IF(M148&gt;10000,"mega","")</f>
        <v/>
      </c>
      <c r="H148" s="26" t="str">
        <f>IF(M148&lt;10000,IF(M148&gt;1000,"medium-sized",""))</f>
        <v/>
      </c>
      <c r="I148" s="25" t="str">
        <f>IF(M148&lt;1000,"minor","")</f>
        <v>minor</v>
      </c>
      <c r="J148" s="25" t="s">
        <v>286</v>
      </c>
      <c r="K148" s="25" t="s">
        <v>331</v>
      </c>
      <c r="L148" s="24">
        <v>963</v>
      </c>
      <c r="M148" s="24">
        <v>494.9</v>
      </c>
      <c r="N148" s="49">
        <f>M148*100/B148</f>
        <v>42.590361445783131</v>
      </c>
      <c r="O148" s="3">
        <v>432.85655000000003</v>
      </c>
      <c r="P148" s="3">
        <f>O148*100/B148</f>
        <v>37.250993975903619</v>
      </c>
      <c r="Q148" s="3">
        <f>P148-N148</f>
        <v>-5.3393674698795124</v>
      </c>
      <c r="R148" s="3">
        <v>486.77667000000002</v>
      </c>
      <c r="S148" s="3">
        <f>O148-R148</f>
        <v>-53.920119999999997</v>
      </c>
      <c r="T148" s="3">
        <f>S148*100/O148</f>
        <v>-12.45681046064799</v>
      </c>
      <c r="U148" s="5" t="s">
        <v>226</v>
      </c>
      <c r="V148" s="2" t="s">
        <v>227</v>
      </c>
      <c r="X148" s="7">
        <f t="shared" si="5"/>
        <v>199</v>
      </c>
      <c r="Y148" s="1" t="e">
        <f>(L148*100/#REF!)-100</f>
        <v>#REF!</v>
      </c>
    </row>
    <row r="149" spans="1:25" x14ac:dyDescent="0.25">
      <c r="A149" s="2">
        <v>146</v>
      </c>
      <c r="B149" s="24">
        <v>55</v>
      </c>
      <c r="C149" s="25" t="s">
        <v>83</v>
      </c>
      <c r="D149" s="25" t="s">
        <v>83</v>
      </c>
      <c r="E149" s="25"/>
      <c r="F149" s="25"/>
      <c r="G149" s="25" t="str">
        <f>IF(M149&gt;10000,"mega","")</f>
        <v/>
      </c>
      <c r="H149" s="26" t="str">
        <f>IF(M149&lt;10000,IF(M149&gt;1000,"medium-sized",""))</f>
        <v/>
      </c>
      <c r="I149" s="25" t="str">
        <f>IF(M149&lt;1000,"minor","")</f>
        <v>minor</v>
      </c>
      <c r="J149" s="25" t="s">
        <v>286</v>
      </c>
      <c r="K149" s="25" t="s">
        <v>331</v>
      </c>
      <c r="L149" s="24">
        <v>53.9</v>
      </c>
      <c r="M149" s="24">
        <v>32.200000000000003</v>
      </c>
      <c r="N149" s="49">
        <f>M149*100/B149</f>
        <v>58.545454545454554</v>
      </c>
      <c r="O149" s="3">
        <v>29.593</v>
      </c>
      <c r="P149" s="3">
        <f>O149*100/B149</f>
        <v>53.805454545454552</v>
      </c>
      <c r="Q149" s="3">
        <f>P149-N149</f>
        <v>-4.740000000000002</v>
      </c>
      <c r="R149" s="3">
        <v>30.867000000000001</v>
      </c>
      <c r="S149" s="3">
        <f>O149-R149</f>
        <v>-1.2740000000000009</v>
      </c>
      <c r="T149" s="3">
        <f>S149*100/O149</f>
        <v>-4.3050721454398033</v>
      </c>
      <c r="U149" s="5" t="s">
        <v>226</v>
      </c>
      <c r="V149" s="2" t="s">
        <v>227</v>
      </c>
      <c r="X149" s="7">
        <f t="shared" si="5"/>
        <v>1.1000000000000014</v>
      </c>
      <c r="Y149" s="1" t="e">
        <f>(L149*100/#REF!)-100</f>
        <v>#REF!</v>
      </c>
    </row>
    <row r="150" spans="1:25" x14ac:dyDescent="0.25">
      <c r="A150" s="2">
        <v>147</v>
      </c>
      <c r="B150" s="24">
        <v>203</v>
      </c>
      <c r="C150" s="28" t="s">
        <v>14</v>
      </c>
      <c r="D150" s="28" t="s">
        <v>14</v>
      </c>
      <c r="E150" s="28"/>
      <c r="F150" s="28"/>
      <c r="G150" s="25" t="str">
        <f>IF(M150&gt;10000,"mega","")</f>
        <v/>
      </c>
      <c r="H150" s="26" t="str">
        <f>IF(M150&lt;10000,IF(M150&gt;1000,"medium-sized",""))</f>
        <v/>
      </c>
      <c r="I150" s="25" t="str">
        <f>IF(M150&lt;1000,"minor","")</f>
        <v>minor</v>
      </c>
      <c r="J150" s="25" t="s">
        <v>286</v>
      </c>
      <c r="K150" s="25" t="s">
        <v>305</v>
      </c>
      <c r="L150" s="24">
        <v>165</v>
      </c>
      <c r="M150" s="24">
        <v>97.9</v>
      </c>
      <c r="N150" s="49">
        <f>M150*100/B150</f>
        <v>48.226600985221673</v>
      </c>
      <c r="O150" s="3">
        <v>92.084400000000002</v>
      </c>
      <c r="P150" s="3">
        <f>O150*100/B150</f>
        <v>45.36177339901478</v>
      </c>
      <c r="Q150" s="3">
        <f>P150-N150</f>
        <v>-2.8648275862068928</v>
      </c>
      <c r="R150" s="3">
        <v>87.389979999999994</v>
      </c>
      <c r="S150" s="3">
        <f>O150-R150</f>
        <v>4.694420000000008</v>
      </c>
      <c r="T150" s="3">
        <f>S150*100/O150</f>
        <v>5.0979536164649035</v>
      </c>
      <c r="U150" s="5" t="s">
        <v>226</v>
      </c>
      <c r="V150" s="2" t="s">
        <v>227</v>
      </c>
      <c r="X150" s="7">
        <f t="shared" si="5"/>
        <v>38</v>
      </c>
      <c r="Y150" s="1" t="e">
        <f>(L150*100/#REF!)-100</f>
        <v>#REF!</v>
      </c>
    </row>
    <row r="151" spans="1:25" x14ac:dyDescent="0.25">
      <c r="A151" s="2">
        <v>148</v>
      </c>
      <c r="B151" s="24">
        <v>942</v>
      </c>
      <c r="C151" s="28" t="s">
        <v>175</v>
      </c>
      <c r="D151" s="28" t="s">
        <v>175</v>
      </c>
      <c r="E151" s="28"/>
      <c r="F151" s="28"/>
      <c r="G151" s="25" t="str">
        <f>IF(M151&gt;10000,"mega","")</f>
        <v/>
      </c>
      <c r="H151" s="26" t="str">
        <f>IF(M151&lt;10000,IF(M151&gt;1000,"medium-sized",""))</f>
        <v/>
      </c>
      <c r="I151" s="25" t="str">
        <f>IF(M151&lt;1000,"minor","")</f>
        <v>minor</v>
      </c>
      <c r="J151" s="25" t="s">
        <v>286</v>
      </c>
      <c r="K151" s="25" t="s">
        <v>305</v>
      </c>
      <c r="L151" s="24">
        <v>727.9</v>
      </c>
      <c r="M151" s="24">
        <v>133.6</v>
      </c>
      <c r="N151" s="49">
        <f>M151*100/B151</f>
        <v>14.182590233545648</v>
      </c>
      <c r="O151" s="3">
        <v>184.57304999999999</v>
      </c>
      <c r="P151" s="3">
        <f>O151*100/B151</f>
        <v>19.593742038216561</v>
      </c>
      <c r="Q151" s="3">
        <f>P151-N151</f>
        <v>5.4111518046709133</v>
      </c>
      <c r="R151" s="7">
        <v>149.63677999999999</v>
      </c>
      <c r="S151" s="3">
        <f>O151-R151</f>
        <v>34.936270000000007</v>
      </c>
      <c r="T151" s="3">
        <f>S151*100/O151</f>
        <v>18.928153378838356</v>
      </c>
      <c r="U151" s="5" t="s">
        <v>226</v>
      </c>
      <c r="V151" s="2" t="s">
        <v>227</v>
      </c>
      <c r="X151" s="7">
        <f t="shared" si="5"/>
        <v>214.10000000000002</v>
      </c>
      <c r="Y151" s="1" t="e">
        <f>(L151*100/#REF!)-100</f>
        <v>#REF!</v>
      </c>
    </row>
    <row r="152" spans="1:25" x14ac:dyDescent="0.25">
      <c r="A152" s="2">
        <v>149</v>
      </c>
      <c r="B152" s="24">
        <v>80</v>
      </c>
      <c r="C152" s="28" t="s">
        <v>87</v>
      </c>
      <c r="D152" s="28" t="s">
        <v>87</v>
      </c>
      <c r="E152" s="28"/>
      <c r="F152" s="28"/>
      <c r="G152" s="25" t="str">
        <f>IF(M152&gt;10000,"mega","")</f>
        <v/>
      </c>
      <c r="H152" s="26" t="str">
        <f>IF(M152&lt;10000,IF(M152&gt;1000,"medium-sized",""))</f>
        <v/>
      </c>
      <c r="I152" s="25" t="str">
        <f>IF(M152&lt;1000,"minor","")</f>
        <v>minor</v>
      </c>
      <c r="J152" s="25" t="s">
        <v>286</v>
      </c>
      <c r="K152" s="25" t="s">
        <v>305</v>
      </c>
      <c r="L152" s="24">
        <v>73.8</v>
      </c>
      <c r="M152" s="24">
        <v>21</v>
      </c>
      <c r="N152" s="49">
        <f>M152*100/B152</f>
        <v>26.25</v>
      </c>
      <c r="O152" s="3">
        <v>5.5366</v>
      </c>
      <c r="P152" s="3">
        <f>O152*100/B152</f>
        <v>6.92075</v>
      </c>
      <c r="Q152" s="3">
        <f>P152-N152</f>
        <v>-19.329250000000002</v>
      </c>
      <c r="R152" s="3">
        <v>11.560700000000001</v>
      </c>
      <c r="S152" s="3">
        <f>O152-R152</f>
        <v>-6.0241000000000007</v>
      </c>
      <c r="T152" s="3">
        <f>S152*100/O152</f>
        <v>-108.80504280605427</v>
      </c>
      <c r="U152" s="5" t="s">
        <v>226</v>
      </c>
      <c r="V152" s="2" t="s">
        <v>227</v>
      </c>
      <c r="X152" s="7">
        <f t="shared" si="5"/>
        <v>6.2000000000000028</v>
      </c>
      <c r="Y152" s="1" t="e">
        <f>(L152*100/#REF!)-100</f>
        <v>#REF!</v>
      </c>
    </row>
    <row r="153" spans="1:25" x14ac:dyDescent="0.25">
      <c r="A153" s="2">
        <v>150</v>
      </c>
      <c r="B153" s="24">
        <v>17.5</v>
      </c>
      <c r="C153" s="28" t="s">
        <v>190</v>
      </c>
      <c r="D153" s="28" t="s">
        <v>190</v>
      </c>
      <c r="E153" s="28"/>
      <c r="F153" s="28"/>
      <c r="G153" s="25" t="str">
        <f>IF(M153&gt;10000,"mega","")</f>
        <v/>
      </c>
      <c r="H153" s="26" t="str">
        <f>IF(M153&lt;10000,IF(M153&gt;1000,"medium-sized",""))</f>
        <v/>
      </c>
      <c r="I153" s="25" t="str">
        <f>IF(M153&lt;1000,"minor","")</f>
        <v>minor</v>
      </c>
      <c r="J153" s="25" t="s">
        <v>286</v>
      </c>
      <c r="K153" s="25" t="s">
        <v>305</v>
      </c>
      <c r="L153" s="24">
        <v>17.399999999999999</v>
      </c>
      <c r="M153" s="24">
        <v>8</v>
      </c>
      <c r="N153" s="49">
        <f>M153*100/B153</f>
        <v>45.714285714285715</v>
      </c>
      <c r="O153" s="3">
        <v>3.4102000000000001</v>
      </c>
      <c r="P153" s="3">
        <f>O153*100/B153</f>
        <v>19.486857142857144</v>
      </c>
      <c r="Q153" s="3">
        <f>P153-N153</f>
        <v>-26.227428571428572</v>
      </c>
      <c r="R153" s="7">
        <v>5.4474600000000004</v>
      </c>
      <c r="S153" s="3">
        <f>O153-R153</f>
        <v>-2.0372600000000003</v>
      </c>
      <c r="T153" s="3">
        <f>S153*100/O153</f>
        <v>-59.740191191132489</v>
      </c>
      <c r="U153" s="5" t="s">
        <v>226</v>
      </c>
      <c r="V153" s="2" t="s">
        <v>249</v>
      </c>
      <c r="X153" s="7">
        <f t="shared" si="5"/>
        <v>0.10000000000000142</v>
      </c>
      <c r="Y153" s="1" t="e">
        <f>(L153*100/#REF!)-100</f>
        <v>#REF!</v>
      </c>
    </row>
    <row r="154" spans="1:25" x14ac:dyDescent="0.25">
      <c r="A154" s="2">
        <v>151</v>
      </c>
      <c r="B154" s="24">
        <v>145</v>
      </c>
      <c r="C154" s="28" t="s">
        <v>63</v>
      </c>
      <c r="D154" s="28" t="s">
        <v>63</v>
      </c>
      <c r="E154" s="28"/>
      <c r="F154" s="28"/>
      <c r="G154" s="25" t="str">
        <f>IF(M154&gt;10000,"mega","")</f>
        <v/>
      </c>
      <c r="H154" s="26" t="str">
        <f>IF(M154&lt;10000,IF(M154&gt;1000,"medium-sized",""))</f>
        <v/>
      </c>
      <c r="I154" s="25" t="str">
        <f>IF(M154&lt;1000,"minor","")</f>
        <v>minor</v>
      </c>
      <c r="J154" s="25" t="s">
        <v>286</v>
      </c>
      <c r="K154" s="25" t="s">
        <v>305</v>
      </c>
      <c r="L154" s="24">
        <v>111</v>
      </c>
      <c r="M154" s="24">
        <v>31.7</v>
      </c>
      <c r="N154" s="49">
        <f>M154*100/B154</f>
        <v>21.862068965517242</v>
      </c>
      <c r="O154" s="3">
        <v>26.745899999999999</v>
      </c>
      <c r="P154" s="3">
        <f>O154*100/B154</f>
        <v>18.445448275862066</v>
      </c>
      <c r="Q154" s="3">
        <f>P154-N154</f>
        <v>-3.4166206896551756</v>
      </c>
      <c r="R154" s="3">
        <v>39.448050000000002</v>
      </c>
      <c r="S154" s="3">
        <f>O154-R154</f>
        <v>-12.702150000000003</v>
      </c>
      <c r="T154" s="3">
        <f>S154*100/O154</f>
        <v>-47.491952037508568</v>
      </c>
      <c r="U154" s="5" t="s">
        <v>226</v>
      </c>
      <c r="V154" s="2" t="s">
        <v>249</v>
      </c>
      <c r="X154" s="7">
        <f t="shared" si="5"/>
        <v>34</v>
      </c>
      <c r="Y154" s="1" t="e">
        <f>(L154*100/#REF!)-100</f>
        <v>#REF!</v>
      </c>
    </row>
    <row r="155" spans="1:25" x14ac:dyDescent="0.25">
      <c r="A155" s="2">
        <v>152</v>
      </c>
      <c r="B155" s="24">
        <v>383</v>
      </c>
      <c r="C155" s="28" t="s">
        <v>8</v>
      </c>
      <c r="D155" s="28" t="s">
        <v>8</v>
      </c>
      <c r="E155" s="28" t="s">
        <v>8</v>
      </c>
      <c r="F155" s="28"/>
      <c r="G155" s="25" t="str">
        <f>IF(M155&gt;10000,"mega","")</f>
        <v/>
      </c>
      <c r="H155" s="26" t="str">
        <f>IF(M155&lt;10000,IF(M155&gt;1000,"medium-sized",""))</f>
        <v/>
      </c>
      <c r="I155" s="25" t="str">
        <f>IF(M155&lt;1000,"minor","")</f>
        <v>minor</v>
      </c>
      <c r="J155" s="25" t="s">
        <v>286</v>
      </c>
      <c r="K155" s="25" t="s">
        <v>305</v>
      </c>
      <c r="L155" s="24">
        <v>271.89999999999998</v>
      </c>
      <c r="M155" s="24">
        <v>96.9</v>
      </c>
      <c r="N155" s="49">
        <f>M155*100/B155</f>
        <v>25.300261096605745</v>
      </c>
      <c r="U155" s="5" t="s">
        <v>226</v>
      </c>
      <c r="V155" s="2" t="s">
        <v>249</v>
      </c>
      <c r="X155" s="7">
        <f t="shared" si="5"/>
        <v>111.10000000000002</v>
      </c>
      <c r="Y155" s="1" t="e">
        <f>(L155*100/#REF!)-100</f>
        <v>#REF!</v>
      </c>
    </row>
    <row r="156" spans="1:25" x14ac:dyDescent="0.25">
      <c r="A156" s="2">
        <v>153</v>
      </c>
      <c r="B156" s="24">
        <v>872</v>
      </c>
      <c r="C156" s="28" t="s">
        <v>55</v>
      </c>
      <c r="D156" s="28" t="s">
        <v>55</v>
      </c>
      <c r="E156" s="28"/>
      <c r="F156" s="28"/>
      <c r="G156" s="25" t="str">
        <f>IF(M156&gt;10000,"mega","")</f>
        <v/>
      </c>
      <c r="H156" s="26" t="str">
        <f>IF(M156&lt;10000,IF(M156&gt;1000,"medium-sized",""))</f>
        <v/>
      </c>
      <c r="I156" s="25" t="str">
        <f>IF(M156&lt;1000,"minor","")</f>
        <v>minor</v>
      </c>
      <c r="J156" s="25" t="s">
        <v>286</v>
      </c>
      <c r="K156" s="25" t="s">
        <v>305</v>
      </c>
      <c r="L156" s="24">
        <v>519.79999999999995</v>
      </c>
      <c r="M156" s="24">
        <v>372.4</v>
      </c>
      <c r="N156" s="49">
        <f>M156*100/B156</f>
        <v>42.706422018348626</v>
      </c>
      <c r="O156" s="3">
        <v>382.41489999999999</v>
      </c>
      <c r="P156" s="3">
        <f>O156*100/B156</f>
        <v>43.854919724770639</v>
      </c>
      <c r="Q156" s="3">
        <f>P156-N156</f>
        <v>1.1484977064220132</v>
      </c>
      <c r="R156" s="3">
        <v>400.20557000000002</v>
      </c>
      <c r="S156" s="3">
        <f>O156-R156</f>
        <v>-17.790670000000034</v>
      </c>
      <c r="T156" s="3">
        <f>S156*100/O156</f>
        <v>-4.6521905919460869</v>
      </c>
      <c r="U156" s="5" t="s">
        <v>226</v>
      </c>
      <c r="V156" s="2" t="s">
        <v>249</v>
      </c>
      <c r="X156" s="7">
        <f t="shared" si="5"/>
        <v>352.20000000000005</v>
      </c>
      <c r="Y156" s="1" t="e">
        <f>(L156*100/#REF!)-100</f>
        <v>#REF!</v>
      </c>
    </row>
    <row r="157" spans="1:25" x14ac:dyDescent="0.25">
      <c r="A157" s="2">
        <v>154</v>
      </c>
      <c r="B157" s="24">
        <v>24</v>
      </c>
      <c r="C157" s="28" t="s">
        <v>82</v>
      </c>
      <c r="D157" s="28" t="s">
        <v>82</v>
      </c>
      <c r="E157" s="28"/>
      <c r="F157" s="28"/>
      <c r="G157" s="25" t="str">
        <f>IF(M157&gt;10000,"mega","")</f>
        <v/>
      </c>
      <c r="H157" s="26" t="str">
        <f>IF(M157&lt;10000,IF(M157&gt;1000,"medium-sized",""))</f>
        <v/>
      </c>
      <c r="I157" s="25" t="str">
        <f>IF(M157&lt;1000,"minor","")</f>
        <v>minor</v>
      </c>
      <c r="J157" s="25" t="s">
        <v>286</v>
      </c>
      <c r="K157" s="25" t="s">
        <v>305</v>
      </c>
      <c r="L157" s="24">
        <v>24.1</v>
      </c>
      <c r="M157" s="24">
        <v>18.899999999999999</v>
      </c>
      <c r="N157" s="49">
        <f>M157*100/B157</f>
        <v>78.749999999999986</v>
      </c>
      <c r="O157" s="3">
        <v>17.103000000000002</v>
      </c>
      <c r="P157" s="3">
        <f>O157*100/B157</f>
        <v>71.262500000000003</v>
      </c>
      <c r="Q157" s="3">
        <f>P157-N157</f>
        <v>-7.4874999999999829</v>
      </c>
      <c r="R157" s="3">
        <v>20.956</v>
      </c>
      <c r="S157" s="3">
        <f>O157-R157</f>
        <v>-3.852999999999998</v>
      </c>
      <c r="T157" s="3">
        <f>S157*100/O157</f>
        <v>-22.528211424896202</v>
      </c>
      <c r="U157" s="5" t="s">
        <v>226</v>
      </c>
      <c r="V157" s="2" t="s">
        <v>249</v>
      </c>
      <c r="X157" s="7">
        <f t="shared" si="5"/>
        <v>-0.10000000000000142</v>
      </c>
      <c r="Y157" s="1" t="e">
        <f>(L157*100/#REF!)-100</f>
        <v>#REF!</v>
      </c>
    </row>
    <row r="158" spans="1:25" x14ac:dyDescent="0.25">
      <c r="A158" s="2">
        <v>155</v>
      </c>
      <c r="B158" s="24">
        <v>285</v>
      </c>
      <c r="C158" s="25" t="s">
        <v>88</v>
      </c>
      <c r="D158" s="25" t="s">
        <v>88</v>
      </c>
      <c r="E158" s="25"/>
      <c r="F158" s="25"/>
      <c r="G158" s="25" t="str">
        <f>IF(M158&gt;10000,"mega","")</f>
        <v/>
      </c>
      <c r="H158" s="26" t="str">
        <f>IF(M158&lt;10000,IF(M158&gt;1000,"medium-sized",""))</f>
        <v/>
      </c>
      <c r="I158" s="25" t="str">
        <f>IF(M158&lt;1000,"minor","")</f>
        <v>minor</v>
      </c>
      <c r="J158" s="25" t="s">
        <v>286</v>
      </c>
      <c r="K158" s="25" t="s">
        <v>305</v>
      </c>
      <c r="L158" s="24">
        <v>209.4</v>
      </c>
      <c r="M158" s="24">
        <v>50</v>
      </c>
      <c r="N158" s="49">
        <f>M158*100/B158</f>
        <v>17.543859649122808</v>
      </c>
      <c r="O158" s="3">
        <v>54.051000000000002</v>
      </c>
      <c r="P158" s="3">
        <f>O158*100/B158</f>
        <v>18.965263157894739</v>
      </c>
      <c r="Q158" s="3">
        <f>P158-N158</f>
        <v>1.421403508771931</v>
      </c>
      <c r="R158" s="3">
        <v>49.564219999999999</v>
      </c>
      <c r="S158" s="3">
        <f>O158-R158</f>
        <v>4.4867800000000031</v>
      </c>
      <c r="T158" s="3">
        <f>S158*100/O158</f>
        <v>8.3010120071784108</v>
      </c>
      <c r="U158" s="5" t="s">
        <v>226</v>
      </c>
      <c r="V158" s="2" t="s">
        <v>249</v>
      </c>
      <c r="X158" s="7">
        <f t="shared" si="5"/>
        <v>75.599999999999994</v>
      </c>
      <c r="Y158" s="1" t="e">
        <f>(L158*100/#REF!)-100</f>
        <v>#REF!</v>
      </c>
    </row>
    <row r="159" spans="1:25" x14ac:dyDescent="0.25">
      <c r="A159" s="2">
        <v>156</v>
      </c>
      <c r="B159" s="24">
        <v>829</v>
      </c>
      <c r="C159" s="25" t="s">
        <v>19</v>
      </c>
      <c r="D159" s="25" t="s">
        <v>19</v>
      </c>
      <c r="E159" s="25"/>
      <c r="F159" s="25"/>
      <c r="G159" s="25" t="str">
        <f>IF(M159&gt;10000,"mega","")</f>
        <v/>
      </c>
      <c r="H159" s="26" t="str">
        <f>IF(M159&lt;10000,IF(M159&gt;1000,"medium-sized",""))</f>
        <v/>
      </c>
      <c r="I159" s="25" t="str">
        <f>IF(M159&lt;1000,"minor","")</f>
        <v>minor</v>
      </c>
      <c r="J159" s="25" t="s">
        <v>286</v>
      </c>
      <c r="K159" s="25" t="s">
        <v>305</v>
      </c>
      <c r="L159" s="24">
        <v>691.6</v>
      </c>
      <c r="M159" s="24">
        <v>319.7</v>
      </c>
      <c r="N159" s="49">
        <f>M159*100/B159</f>
        <v>38.564535585042222</v>
      </c>
      <c r="O159" s="3">
        <v>269.27195</v>
      </c>
      <c r="P159" s="3">
        <f>O159*100/B159</f>
        <v>32.481537997587452</v>
      </c>
      <c r="Q159" s="3">
        <f>P159-N159</f>
        <v>-6.0829975874547699</v>
      </c>
      <c r="R159" s="3">
        <v>332.42865</v>
      </c>
      <c r="S159" s="3">
        <f>O159-R159</f>
        <v>-63.156700000000001</v>
      </c>
      <c r="T159" s="3">
        <f>S159*100/O159</f>
        <v>-23.454615306198807</v>
      </c>
      <c r="U159" s="5" t="s">
        <v>262</v>
      </c>
      <c r="V159" s="2" t="s">
        <v>301</v>
      </c>
      <c r="X159" s="7">
        <f t="shared" si="5"/>
        <v>137.39999999999998</v>
      </c>
      <c r="Y159" s="1" t="e">
        <f>(L159*100/#REF!)-100</f>
        <v>#REF!</v>
      </c>
    </row>
    <row r="160" spans="1:25" x14ac:dyDescent="0.25">
      <c r="A160" s="2">
        <v>157</v>
      </c>
      <c r="B160" s="24">
        <v>99</v>
      </c>
      <c r="C160" s="25" t="s">
        <v>168</v>
      </c>
      <c r="D160" s="25" t="s">
        <v>168</v>
      </c>
      <c r="E160" s="25"/>
      <c r="F160" s="25"/>
      <c r="G160" s="25" t="str">
        <f>IF(M160&gt;10000,"mega","")</f>
        <v/>
      </c>
      <c r="H160" s="26" t="str">
        <f>IF(M160&lt;10000,IF(M160&gt;1000,"medium-sized",""))</f>
        <v/>
      </c>
      <c r="I160" s="25" t="str">
        <f>IF(M160&lt;1000,"minor","")</f>
        <v>minor</v>
      </c>
      <c r="J160" s="25" t="s">
        <v>286</v>
      </c>
      <c r="K160" s="25" t="s">
        <v>305</v>
      </c>
      <c r="L160" s="24">
        <v>81.400000000000006</v>
      </c>
      <c r="M160" s="24">
        <v>31.5</v>
      </c>
      <c r="N160" s="49">
        <f>M160*100/B160</f>
        <v>31.818181818181817</v>
      </c>
      <c r="O160" s="3">
        <v>28.945799999999998</v>
      </c>
      <c r="P160" s="3">
        <f>O160*100/B160</f>
        <v>29.238181818181818</v>
      </c>
      <c r="Q160" s="3">
        <f>P160-N160</f>
        <v>-2.5799999999999983</v>
      </c>
      <c r="R160" s="7">
        <v>36.492899999999999</v>
      </c>
      <c r="S160" s="3">
        <f>O160-R160</f>
        <v>-7.5471000000000004</v>
      </c>
      <c r="T160" s="3">
        <f>S160*100/O160</f>
        <v>-26.073212694069607</v>
      </c>
      <c r="U160" s="5" t="s">
        <v>262</v>
      </c>
      <c r="V160" s="2" t="s">
        <v>301</v>
      </c>
      <c r="X160" s="7">
        <f t="shared" si="5"/>
        <v>17.599999999999994</v>
      </c>
      <c r="Y160" s="1" t="e">
        <f>(L160*100/#REF!)-100</f>
        <v>#REF!</v>
      </c>
    </row>
    <row r="161" spans="1:25" x14ac:dyDescent="0.25">
      <c r="A161" s="2">
        <v>158</v>
      </c>
      <c r="B161" s="24">
        <v>19</v>
      </c>
      <c r="C161" s="25" t="s">
        <v>22</v>
      </c>
      <c r="D161" s="25" t="s">
        <v>22</v>
      </c>
      <c r="E161" s="25"/>
      <c r="F161" s="25"/>
      <c r="G161" s="25" t="str">
        <f>IF(M161&gt;10000,"mega","")</f>
        <v/>
      </c>
      <c r="H161" s="26" t="str">
        <f>IF(M161&lt;10000,IF(M161&gt;1000,"medium-sized",""))</f>
        <v/>
      </c>
      <c r="I161" s="25" t="str">
        <f>IF(M161&lt;1000,"minor","")</f>
        <v>minor</v>
      </c>
      <c r="J161" s="25" t="s">
        <v>286</v>
      </c>
      <c r="K161" s="25" t="s">
        <v>305</v>
      </c>
      <c r="L161" s="24">
        <v>17.8</v>
      </c>
      <c r="M161" s="24">
        <v>10</v>
      </c>
      <c r="N161" s="49">
        <f>M161*100/B161</f>
        <v>52.631578947368418</v>
      </c>
      <c r="O161" s="3">
        <v>8.6263000000000005</v>
      </c>
      <c r="P161" s="3">
        <f>O161*100/B161</f>
        <v>45.401578947368428</v>
      </c>
      <c r="Q161" s="3">
        <f>P161-N161</f>
        <v>-7.2299999999999898</v>
      </c>
      <c r="R161" s="3">
        <v>10.556319999999999</v>
      </c>
      <c r="S161" s="3">
        <f>O161-R161</f>
        <v>-1.930019999999999</v>
      </c>
      <c r="T161" s="3">
        <f>S161*100/O161</f>
        <v>-22.373671214773413</v>
      </c>
      <c r="U161" s="5" t="s">
        <v>262</v>
      </c>
      <c r="V161" s="2" t="s">
        <v>301</v>
      </c>
      <c r="X161" s="7">
        <f t="shared" si="5"/>
        <v>1.1999999999999993</v>
      </c>
      <c r="Y161" s="1" t="e">
        <f>(L161*100/#REF!)-100</f>
        <v>#REF!</v>
      </c>
    </row>
    <row r="162" spans="1:25" x14ac:dyDescent="0.25">
      <c r="A162" s="2">
        <v>159</v>
      </c>
      <c r="B162" s="69">
        <v>2511</v>
      </c>
      <c r="C162" s="37" t="s">
        <v>34</v>
      </c>
      <c r="D162" s="37" t="s">
        <v>34</v>
      </c>
      <c r="E162" s="37"/>
      <c r="F162" s="37"/>
      <c r="G162" s="14" t="str">
        <f>IF(M162&gt;10000,"mega","")</f>
        <v/>
      </c>
      <c r="H162" s="70" t="str">
        <f>IF(M162&lt;10000,IF(M162&gt;1000,"medium-sized",""))</f>
        <v>medium-sized</v>
      </c>
      <c r="I162" s="14" t="str">
        <f>IF(M162&lt;1000,"minor","")</f>
        <v/>
      </c>
      <c r="J162" s="71" t="s">
        <v>294</v>
      </c>
      <c r="K162" s="71" t="s">
        <v>294</v>
      </c>
      <c r="L162" s="69">
        <v>2506.1</v>
      </c>
      <c r="M162" s="69">
        <v>1530.3978</v>
      </c>
      <c r="N162" s="49">
        <f>M162*100/B162</f>
        <v>60.947741935483869</v>
      </c>
      <c r="O162" s="3">
        <v>2323.36105</v>
      </c>
      <c r="P162" s="3">
        <f>O162*100/B162</f>
        <v>92.527321784149748</v>
      </c>
      <c r="Q162" s="3">
        <f>P162-N162</f>
        <v>31.57957984866588</v>
      </c>
      <c r="R162" s="3">
        <v>1401.6382599999999</v>
      </c>
      <c r="S162" s="3">
        <f>O162-R162</f>
        <v>921.72279000000003</v>
      </c>
      <c r="T162" s="3">
        <f>S162*100/O162</f>
        <v>39.671956711162053</v>
      </c>
      <c r="U162" s="5" t="s">
        <v>262</v>
      </c>
      <c r="V162" s="2" t="s">
        <v>301</v>
      </c>
      <c r="X162" s="7">
        <f t="shared" si="5"/>
        <v>4.9000000000000909</v>
      </c>
      <c r="Y162" s="1" t="e">
        <f>(L162*100/#REF!)-100</f>
        <v>#REF!</v>
      </c>
    </row>
    <row r="163" spans="1:25" x14ac:dyDescent="0.25">
      <c r="A163" s="2">
        <v>160</v>
      </c>
      <c r="B163" s="24">
        <v>106</v>
      </c>
      <c r="C163" s="25" t="s">
        <v>46</v>
      </c>
      <c r="D163" s="25" t="s">
        <v>46</v>
      </c>
      <c r="E163" s="25"/>
      <c r="F163" s="25"/>
      <c r="G163" s="25" t="str">
        <f>IF(M163&gt;10000,"mega","")</f>
        <v/>
      </c>
      <c r="H163" s="26" t="str">
        <f>IF(M163&lt;10000,IF(M163&gt;1000,"medium-sized",""))</f>
        <v/>
      </c>
      <c r="I163" s="25" t="str">
        <f>IF(M163&lt;1000,"minor","")</f>
        <v>minor</v>
      </c>
      <c r="J163" s="25" t="s">
        <v>286</v>
      </c>
      <c r="K163" s="25" t="s">
        <v>305</v>
      </c>
      <c r="L163" s="24">
        <v>87.1</v>
      </c>
      <c r="M163" s="24">
        <v>54.7</v>
      </c>
      <c r="N163" s="49">
        <f>M163*100/B163</f>
        <v>51.60377358490566</v>
      </c>
      <c r="O163" s="3">
        <v>67.003</v>
      </c>
      <c r="P163" s="3">
        <f>O163*100/B163</f>
        <v>63.210377358490568</v>
      </c>
      <c r="Q163" s="3">
        <f>P163-N163</f>
        <v>11.606603773584908</v>
      </c>
      <c r="R163" s="3">
        <v>55.345300000000002</v>
      </c>
      <c r="S163" s="3">
        <f>O163-R163</f>
        <v>11.657699999999998</v>
      </c>
      <c r="T163" s="3">
        <f>S163*100/O163</f>
        <v>17.398773189260179</v>
      </c>
      <c r="U163" s="5" t="s">
        <v>262</v>
      </c>
      <c r="V163" s="2" t="s">
        <v>301</v>
      </c>
      <c r="X163" s="7">
        <f t="shared" si="5"/>
        <v>18.900000000000006</v>
      </c>
      <c r="Y163" s="1" t="e">
        <f>(L163*100/#REF!)-100</f>
        <v>#REF!</v>
      </c>
    </row>
    <row r="164" spans="1:25" x14ac:dyDescent="0.25">
      <c r="A164" s="2">
        <v>161</v>
      </c>
      <c r="B164" s="24">
        <v>1139</v>
      </c>
      <c r="C164" s="25" t="s">
        <v>117</v>
      </c>
      <c r="D164" s="25" t="s">
        <v>117</v>
      </c>
      <c r="E164" s="25"/>
      <c r="F164" s="25"/>
      <c r="G164" s="25" t="str">
        <f>IF(M164&gt;10000,"mega","")</f>
        <v/>
      </c>
      <c r="H164" s="26" t="str">
        <f>IF(M164&lt;10000,IF(M164&gt;1000,"medium-sized",""))</f>
        <v/>
      </c>
      <c r="I164" s="25" t="str">
        <f>IF(M164&lt;1000,"minor","")</f>
        <v>minor</v>
      </c>
      <c r="J164" s="25" t="s">
        <v>286</v>
      </c>
      <c r="K164" s="25" t="s">
        <v>316</v>
      </c>
      <c r="L164" s="24">
        <v>952.2</v>
      </c>
      <c r="M164" s="24">
        <v>483.5</v>
      </c>
      <c r="N164" s="49">
        <f>M164*100/B164</f>
        <v>42.449517120280952</v>
      </c>
      <c r="O164" s="3">
        <v>529.4239</v>
      </c>
      <c r="P164" s="3">
        <f>O164*100/B164</f>
        <v>46.481466198419668</v>
      </c>
      <c r="Q164" s="3">
        <f>P164-N164</f>
        <v>4.0319490781387159</v>
      </c>
      <c r="R164" s="49">
        <v>484.24565999999999</v>
      </c>
      <c r="S164" s="3">
        <f>O164-R164</f>
        <v>45.178240000000017</v>
      </c>
      <c r="T164" s="3">
        <f>S164*100/O164</f>
        <v>8.5334719494152065</v>
      </c>
      <c r="U164" s="5" t="s">
        <v>226</v>
      </c>
      <c r="V164" s="2" t="s">
        <v>227</v>
      </c>
      <c r="X164" s="7">
        <f t="shared" si="5"/>
        <v>186.79999999999995</v>
      </c>
      <c r="Y164" s="1" t="e">
        <f>(L164*100/#REF!)-100</f>
        <v>#REF!</v>
      </c>
    </row>
    <row r="165" spans="1:25" x14ac:dyDescent="0.25">
      <c r="A165" s="2">
        <v>162</v>
      </c>
      <c r="B165" s="24">
        <v>947</v>
      </c>
      <c r="C165" s="25" t="s">
        <v>179</v>
      </c>
      <c r="D165" s="25" t="s">
        <v>179</v>
      </c>
      <c r="E165" s="25"/>
      <c r="F165" s="25"/>
      <c r="G165" s="25" t="str">
        <f>IF(M165&gt;10000,"mega","")</f>
        <v/>
      </c>
      <c r="H165" s="26" t="str">
        <f>IF(M165&lt;10000,IF(M165&gt;1000,"medium-sized",""))</f>
        <v/>
      </c>
      <c r="I165" s="25" t="str">
        <f>IF(M165&lt;1000,"minor","")</f>
        <v>minor</v>
      </c>
      <c r="J165" s="25" t="s">
        <v>286</v>
      </c>
      <c r="K165" s="25" t="s">
        <v>316</v>
      </c>
      <c r="L165" s="24">
        <v>511.2</v>
      </c>
      <c r="M165" s="24">
        <v>112.4</v>
      </c>
      <c r="N165" s="49">
        <f>M165*100/B165</f>
        <v>11.869060190073917</v>
      </c>
      <c r="O165" s="3">
        <v>205.79339999999999</v>
      </c>
      <c r="P165" s="3">
        <f>O165*100/B165</f>
        <v>21.731087645195355</v>
      </c>
      <c r="Q165" s="3">
        <f>P165-N165</f>
        <v>9.8620274551214386</v>
      </c>
      <c r="R165" s="7">
        <v>163.96653000000001</v>
      </c>
      <c r="S165" s="3">
        <f>O165-R165</f>
        <v>41.826869999999985</v>
      </c>
      <c r="T165" s="3">
        <f>S165*100/O165</f>
        <v>20.32468971308117</v>
      </c>
      <c r="U165" s="5" t="s">
        <v>226</v>
      </c>
      <c r="V165" s="2" t="s">
        <v>249</v>
      </c>
      <c r="X165" s="7">
        <f t="shared" si="5"/>
        <v>435.8</v>
      </c>
      <c r="Y165" s="1" t="e">
        <f>(L165*100/#REF!)-100</f>
        <v>#REF!</v>
      </c>
    </row>
    <row r="166" spans="1:25" x14ac:dyDescent="0.25">
      <c r="A166" s="2">
        <v>163</v>
      </c>
      <c r="B166" s="24">
        <v>1853</v>
      </c>
      <c r="C166" s="25" t="s">
        <v>194</v>
      </c>
      <c r="D166" s="25" t="s">
        <v>194</v>
      </c>
      <c r="E166" s="25"/>
      <c r="F166" s="25"/>
      <c r="G166" s="25" t="str">
        <f>IF(M166&gt;10000,"mega","")</f>
        <v/>
      </c>
      <c r="H166" s="26" t="str">
        <f>IF(M166&lt;10000,IF(M166&gt;1000,"medium-sized",""))</f>
        <v/>
      </c>
      <c r="I166" s="25" t="str">
        <f>IF(M166&lt;1000,"minor","")</f>
        <v>minor</v>
      </c>
      <c r="J166" s="25" t="s">
        <v>286</v>
      </c>
      <c r="K166" s="25" t="s">
        <v>316</v>
      </c>
      <c r="L166" s="24">
        <v>1509.5</v>
      </c>
      <c r="M166" s="24">
        <v>782.2</v>
      </c>
      <c r="N166" s="49">
        <f>M166*100/B166</f>
        <v>42.212628170534266</v>
      </c>
      <c r="O166" s="3">
        <v>1004.2261</v>
      </c>
      <c r="P166" s="3">
        <f>O166*100/B166</f>
        <v>54.194608742579604</v>
      </c>
      <c r="Q166" s="3">
        <f>P166-N166</f>
        <v>11.981980572045337</v>
      </c>
      <c r="R166" s="7">
        <v>920.33311000000003</v>
      </c>
      <c r="S166" s="3">
        <f>O166-R166</f>
        <v>83.892989999999941</v>
      </c>
      <c r="T166" s="3">
        <f>S166*100/O166</f>
        <v>8.3539941851740291</v>
      </c>
      <c r="U166" s="5" t="s">
        <v>226</v>
      </c>
      <c r="V166" s="2" t="s">
        <v>249</v>
      </c>
      <c r="X166" s="7">
        <f t="shared" si="5"/>
        <v>343.5</v>
      </c>
      <c r="Y166" s="1" t="e">
        <f>(L166*100/#REF!)-100</f>
        <v>#REF!</v>
      </c>
    </row>
    <row r="167" spans="1:25" x14ac:dyDescent="0.25">
      <c r="A167" s="2">
        <v>164</v>
      </c>
      <c r="B167" s="24">
        <v>202</v>
      </c>
      <c r="C167" s="25" t="s">
        <v>106</v>
      </c>
      <c r="D167" s="25" t="s">
        <v>106</v>
      </c>
      <c r="E167" s="25"/>
      <c r="F167" s="25"/>
      <c r="G167" s="25" t="str">
        <f>IF(M167&gt;10000,"mega","")</f>
        <v/>
      </c>
      <c r="H167" s="26" t="str">
        <f>IF(M167&lt;10000,IF(M167&gt;1000,"medium-sized",""))</f>
        <v/>
      </c>
      <c r="I167" s="25" t="str">
        <f>IF(M167&lt;1000,"minor","")</f>
        <v>minor</v>
      </c>
      <c r="J167" s="25" t="s">
        <v>286</v>
      </c>
      <c r="K167" s="25" t="s">
        <v>316</v>
      </c>
      <c r="L167" s="24">
        <v>160.6</v>
      </c>
      <c r="M167" s="24">
        <v>82.3</v>
      </c>
      <c r="N167" s="49">
        <f>M167*100/B167</f>
        <v>40.742574257425744</v>
      </c>
      <c r="O167" s="3">
        <v>93</v>
      </c>
      <c r="P167" s="3">
        <f>O167*100/B167</f>
        <v>46.039603960396036</v>
      </c>
      <c r="Q167" s="3">
        <f>P167-N167</f>
        <v>5.297029702970292</v>
      </c>
      <c r="R167" s="3">
        <v>89.100200000000001</v>
      </c>
      <c r="S167" s="3">
        <f>O167-R167</f>
        <v>3.899799999999999</v>
      </c>
      <c r="T167" s="3">
        <f>S167*100/O167</f>
        <v>4.1933333333333325</v>
      </c>
      <c r="U167" s="5" t="s">
        <v>226</v>
      </c>
      <c r="V167" s="2" t="s">
        <v>249</v>
      </c>
      <c r="X167" s="7">
        <f t="shared" si="5"/>
        <v>41.400000000000006</v>
      </c>
      <c r="Y167" s="1" t="e">
        <f>(L167*100/#REF!)-100</f>
        <v>#REF!</v>
      </c>
    </row>
    <row r="168" spans="1:25" x14ac:dyDescent="0.25">
      <c r="A168" s="2">
        <v>165</v>
      </c>
      <c r="B168" s="24">
        <v>71.400000000000006</v>
      </c>
      <c r="C168" s="25" t="s">
        <v>141</v>
      </c>
      <c r="D168" s="25" t="s">
        <v>141</v>
      </c>
      <c r="E168" s="25"/>
      <c r="F168" s="25"/>
      <c r="G168" s="25" t="str">
        <f>IF(M168&gt;10000,"mega","")</f>
        <v/>
      </c>
      <c r="H168" s="26" t="str">
        <f>IF(M168&lt;10000,IF(M168&gt;1000,"medium-sized",""))</f>
        <v/>
      </c>
      <c r="I168" s="25" t="str">
        <f>IF(M168&lt;1000,"minor","")</f>
        <v>minor</v>
      </c>
      <c r="J168" s="25" t="s">
        <v>286</v>
      </c>
      <c r="K168" s="25" t="s">
        <v>316</v>
      </c>
      <c r="L168" s="24">
        <v>71.400000000000006</v>
      </c>
      <c r="M168" s="24">
        <v>57</v>
      </c>
      <c r="N168" s="49">
        <f>M168*100/B168</f>
        <v>79.831932773109244</v>
      </c>
      <c r="O168" s="3">
        <v>65.051000000000002</v>
      </c>
      <c r="P168" s="3">
        <f>O168*100/B168</f>
        <v>91.107843137254903</v>
      </c>
      <c r="Q168" s="3">
        <f>P168-N168</f>
        <v>11.275910364145659</v>
      </c>
      <c r="R168" s="49">
        <v>60.551000000000002</v>
      </c>
      <c r="S168" s="3">
        <f>O168-R168</f>
        <v>4.5</v>
      </c>
      <c r="T168" s="3">
        <f>S168*100/O168</f>
        <v>6.9176492290664244</v>
      </c>
      <c r="U168" s="5" t="s">
        <v>226</v>
      </c>
      <c r="V168" s="2" t="s">
        <v>249</v>
      </c>
      <c r="X168" s="7">
        <f t="shared" si="5"/>
        <v>0</v>
      </c>
      <c r="Y168" s="1" t="e">
        <f>(L168*100/#REF!)-100</f>
        <v>#REF!</v>
      </c>
    </row>
    <row r="169" spans="1:25" x14ac:dyDescent="0.25">
      <c r="A169" s="2">
        <v>166</v>
      </c>
      <c r="B169" s="24">
        <v>203</v>
      </c>
      <c r="C169" s="25" t="s">
        <v>183</v>
      </c>
      <c r="D169" s="25" t="s">
        <v>183</v>
      </c>
      <c r="E169" s="25"/>
      <c r="F169" s="25"/>
      <c r="G169" s="25" t="str">
        <f>IF(M169&gt;10000,"mega","")</f>
        <v/>
      </c>
      <c r="H169" s="26" t="str">
        <f>IF(M169&lt;10000,IF(M169&gt;1000,"medium-sized",""))</f>
        <v/>
      </c>
      <c r="I169" s="25" t="str">
        <f>IF(M169&lt;1000,"minor","")</f>
        <v>minor</v>
      </c>
      <c r="J169" s="25" t="s">
        <v>286</v>
      </c>
      <c r="K169" s="25" t="s">
        <v>316</v>
      </c>
      <c r="L169" s="24">
        <v>188.6</v>
      </c>
      <c r="M169" s="24">
        <v>116.3</v>
      </c>
      <c r="N169" s="49">
        <f>M169*100/B169</f>
        <v>57.290640394088669</v>
      </c>
      <c r="O169" s="3">
        <v>125.7085</v>
      </c>
      <c r="P169" s="3">
        <f>O169*100/B169</f>
        <v>61.925369458128081</v>
      </c>
      <c r="Q169" s="3">
        <f>P169-N169</f>
        <v>4.6347290640394121</v>
      </c>
      <c r="R169" s="7">
        <v>123.9684</v>
      </c>
      <c r="S169" s="3">
        <f>O169-R169</f>
        <v>1.7400999999999982</v>
      </c>
      <c r="T169" s="3">
        <f>S169*100/O169</f>
        <v>1.3842341607767161</v>
      </c>
      <c r="U169" s="5" t="s">
        <v>226</v>
      </c>
      <c r="V169" s="2" t="s">
        <v>249</v>
      </c>
      <c r="X169" s="7">
        <f t="shared" si="5"/>
        <v>14.400000000000006</v>
      </c>
      <c r="Y169" s="1" t="e">
        <f>(L169*100/#REF!)-100</f>
        <v>#REF!</v>
      </c>
    </row>
    <row r="170" spans="1:25" x14ac:dyDescent="0.25">
      <c r="A170" s="2">
        <v>167</v>
      </c>
      <c r="B170" s="24">
        <v>33</v>
      </c>
      <c r="C170" s="25" t="s">
        <v>169</v>
      </c>
      <c r="D170" s="25" t="s">
        <v>169</v>
      </c>
      <c r="E170" s="25"/>
      <c r="F170" s="25"/>
      <c r="G170" s="25" t="str">
        <f>IF(M170&gt;10000,"mega","")</f>
        <v/>
      </c>
      <c r="H170" s="26" t="str">
        <f>IF(M170&lt;10000,IF(M170&gt;1000,"medium-sized",""))</f>
        <v/>
      </c>
      <c r="I170" s="25" t="str">
        <f>IF(M170&lt;1000,"minor","")</f>
        <v>minor</v>
      </c>
      <c r="J170" s="25" t="s">
        <v>286</v>
      </c>
      <c r="K170" s="25" t="s">
        <v>316</v>
      </c>
      <c r="L170" s="24">
        <v>30.2</v>
      </c>
      <c r="M170" s="24">
        <v>19.2</v>
      </c>
      <c r="N170" s="49">
        <f>M170*100/B170</f>
        <v>58.18181818181818</v>
      </c>
      <c r="O170" s="3">
        <v>14.98925</v>
      </c>
      <c r="P170" s="3">
        <f>O170*100/B170</f>
        <v>45.421969696969697</v>
      </c>
      <c r="Q170" s="3">
        <f>P170-N170</f>
        <v>-12.759848484848483</v>
      </c>
      <c r="R170" s="7">
        <v>18.991</v>
      </c>
      <c r="S170" s="3">
        <f>O170-R170</f>
        <v>-4.0017499999999995</v>
      </c>
      <c r="T170" s="3">
        <f>S170*100/O170</f>
        <v>-26.697466517670993</v>
      </c>
      <c r="U170" s="5" t="s">
        <v>226</v>
      </c>
      <c r="V170" s="2" t="s">
        <v>249</v>
      </c>
      <c r="X170" s="7">
        <f t="shared" si="5"/>
        <v>2.8000000000000007</v>
      </c>
      <c r="Y170" s="1" t="e">
        <f>(L170*100/#REF!)-100</f>
        <v>#REF!</v>
      </c>
    </row>
    <row r="171" spans="1:25" x14ac:dyDescent="0.25">
      <c r="A171" s="2">
        <v>168</v>
      </c>
      <c r="B171" s="24">
        <v>131</v>
      </c>
      <c r="C171" s="25" t="s">
        <v>68</v>
      </c>
      <c r="D171" s="25" t="s">
        <v>68</v>
      </c>
      <c r="E171" s="25"/>
      <c r="F171" s="25"/>
      <c r="G171" s="25" t="str">
        <f>IF(M171&gt;10000,"mega","")</f>
        <v/>
      </c>
      <c r="H171" s="26" t="str">
        <f>IF(M171&lt;10000,IF(M171&gt;1000,"medium-sized",""))</f>
        <v/>
      </c>
      <c r="I171" s="25" t="str">
        <f>IF(M171&lt;1000,"minor","")</f>
        <v>minor</v>
      </c>
      <c r="J171" s="25" t="s">
        <v>286</v>
      </c>
      <c r="K171" s="25" t="s">
        <v>316</v>
      </c>
      <c r="L171" s="24">
        <v>77.900000000000006</v>
      </c>
      <c r="M171" s="24">
        <v>30.4</v>
      </c>
      <c r="N171" s="49">
        <f>M171*100/B171</f>
        <v>23.206106870229007</v>
      </c>
      <c r="O171" s="3">
        <v>36.822699999999998</v>
      </c>
      <c r="P171" s="3">
        <f>O171*100/B171</f>
        <v>28.108931297709919</v>
      </c>
      <c r="Q171" s="3">
        <f>P171-N171</f>
        <v>4.9028244274809119</v>
      </c>
      <c r="R171" s="3">
        <v>27.384419999999999</v>
      </c>
      <c r="S171" s="3">
        <f>O171-R171</f>
        <v>9.4382799999999989</v>
      </c>
      <c r="T171" s="3">
        <f>S171*100/O171</f>
        <v>25.631689148269952</v>
      </c>
      <c r="U171" s="5" t="s">
        <v>226</v>
      </c>
      <c r="V171" s="2" t="s">
        <v>249</v>
      </c>
      <c r="X171" s="7">
        <f t="shared" si="5"/>
        <v>53.099999999999994</v>
      </c>
      <c r="Y171" s="1" t="e">
        <f>(L171*100/#REF!)-100</f>
        <v>#REF!</v>
      </c>
    </row>
    <row r="172" spans="1:25" x14ac:dyDescent="0.25">
      <c r="A172" s="2">
        <v>169</v>
      </c>
      <c r="B172" s="24">
        <v>80</v>
      </c>
      <c r="C172" s="25" t="s">
        <v>47</v>
      </c>
      <c r="D172" s="25" t="s">
        <v>47</v>
      </c>
      <c r="E172" s="25"/>
      <c r="F172" s="25"/>
      <c r="G172" s="25" t="str">
        <f>IF(M172&gt;10000,"mega","")</f>
        <v/>
      </c>
      <c r="H172" s="26" t="str">
        <f>IF(M172&lt;10000,IF(M172&gt;1000,"medium-sized",""))</f>
        <v/>
      </c>
      <c r="I172" s="25" t="str">
        <f>IF(M172&lt;1000,"minor","")</f>
        <v>minor</v>
      </c>
      <c r="J172" s="25" t="s">
        <v>286</v>
      </c>
      <c r="K172" s="25" t="s">
        <v>316</v>
      </c>
      <c r="L172" s="24">
        <v>69.900000000000006</v>
      </c>
      <c r="M172" s="24">
        <v>39.4</v>
      </c>
      <c r="N172" s="49">
        <f>M172*100/B172</f>
        <v>49.25</v>
      </c>
      <c r="O172" s="3">
        <v>46.956000000000003</v>
      </c>
      <c r="P172" s="3">
        <f>O172*100/B172</f>
        <v>58.695000000000007</v>
      </c>
      <c r="Q172" s="3">
        <f>P172-N172</f>
        <v>9.4450000000000074</v>
      </c>
      <c r="R172" s="3">
        <v>45.31</v>
      </c>
      <c r="S172" s="3">
        <f>O172-R172</f>
        <v>1.6460000000000008</v>
      </c>
      <c r="T172" s="3">
        <f>S172*100/O172</f>
        <v>3.5054093193628093</v>
      </c>
      <c r="U172" s="5" t="s">
        <v>262</v>
      </c>
      <c r="V172" s="2" t="s">
        <v>301</v>
      </c>
      <c r="X172" s="7">
        <f t="shared" si="5"/>
        <v>10.099999999999994</v>
      </c>
      <c r="Y172" s="1" t="e">
        <f>(L172*100/#REF!)-100</f>
        <v>#REF!</v>
      </c>
    </row>
    <row r="173" spans="1:25" x14ac:dyDescent="0.25">
      <c r="A173" s="2">
        <v>170</v>
      </c>
      <c r="B173" s="24">
        <v>89</v>
      </c>
      <c r="C173" s="25" t="s">
        <v>133</v>
      </c>
      <c r="D173" s="25" t="s">
        <v>133</v>
      </c>
      <c r="E173" s="25"/>
      <c r="F173" s="25"/>
      <c r="G173" s="25" t="str">
        <f>IF(M173&gt;10000,"mega","")</f>
        <v/>
      </c>
      <c r="H173" s="26" t="str">
        <f>IF(M173&lt;10000,IF(M173&gt;1000,"medium-sized",""))</f>
        <v/>
      </c>
      <c r="I173" s="25" t="str">
        <f>IF(M173&lt;1000,"minor","")</f>
        <v>minor</v>
      </c>
      <c r="J173" s="25" t="s">
        <v>286</v>
      </c>
      <c r="K173" s="25" t="s">
        <v>316</v>
      </c>
      <c r="L173" s="24">
        <v>84.6</v>
      </c>
      <c r="M173" s="24">
        <v>35.1</v>
      </c>
      <c r="N173" s="49">
        <f>M173*100/B173</f>
        <v>39.438202247191015</v>
      </c>
      <c r="O173" s="3">
        <v>45.858699999999999</v>
      </c>
      <c r="P173" s="3">
        <f>O173*100/B173</f>
        <v>51.526629213483147</v>
      </c>
      <c r="Q173" s="3">
        <f>P173-N173</f>
        <v>12.088426966292133</v>
      </c>
      <c r="R173" s="49">
        <v>40.555430000000001</v>
      </c>
      <c r="S173" s="3">
        <f>O173-R173</f>
        <v>5.3032699999999977</v>
      </c>
      <c r="T173" s="3">
        <f>S173*100/O173</f>
        <v>11.564370555641563</v>
      </c>
      <c r="U173" s="5" t="s">
        <v>262</v>
      </c>
      <c r="V173" s="2" t="s">
        <v>301</v>
      </c>
      <c r="X173" s="7">
        <f t="shared" si="5"/>
        <v>4.4000000000000057</v>
      </c>
      <c r="Y173" s="1" t="e">
        <f>(L173*100/#REF!)-100</f>
        <v>#REF!</v>
      </c>
    </row>
    <row r="174" spans="1:25" x14ac:dyDescent="0.25">
      <c r="A174" s="2">
        <v>171</v>
      </c>
      <c r="B174" s="24">
        <v>581</v>
      </c>
      <c r="C174" s="25" t="s">
        <v>142</v>
      </c>
      <c r="D174" s="25" t="s">
        <v>142</v>
      </c>
      <c r="E174" s="25"/>
      <c r="F174" s="25"/>
      <c r="G174" s="25" t="str">
        <f>IF(M174&gt;10000,"mega","")</f>
        <v/>
      </c>
      <c r="H174" s="26" t="str">
        <f>IF(M174&lt;10000,IF(M174&gt;1000,"medium-sized",""))</f>
        <v/>
      </c>
      <c r="I174" s="25" t="str">
        <f>IF(M174&lt;1000,"minor","")</f>
        <v>minor</v>
      </c>
      <c r="J174" s="25" t="s">
        <v>286</v>
      </c>
      <c r="K174" s="25" t="s">
        <v>316</v>
      </c>
      <c r="L174" s="24">
        <v>540</v>
      </c>
      <c r="M174" s="24">
        <v>297.7</v>
      </c>
      <c r="N174" s="49">
        <f>M174*100/B174</f>
        <v>51.239242685025815</v>
      </c>
      <c r="O174" s="3">
        <v>369.23325</v>
      </c>
      <c r="P174" s="3">
        <f>O174*100/B174</f>
        <v>63.551333907056794</v>
      </c>
      <c r="Q174" s="3">
        <f>P174-N174</f>
        <v>12.312091222030979</v>
      </c>
      <c r="R174" s="49">
        <v>340.13175000000001</v>
      </c>
      <c r="S174" s="3">
        <f>O174-R174</f>
        <v>29.101499999999987</v>
      </c>
      <c r="T174" s="3">
        <f>S174*100/O174</f>
        <v>7.8816032954778548</v>
      </c>
      <c r="U174" s="5" t="s">
        <v>262</v>
      </c>
      <c r="V174" s="2" t="s">
        <v>301</v>
      </c>
      <c r="X174" s="7">
        <f t="shared" si="5"/>
        <v>41</v>
      </c>
      <c r="Y174" s="1" t="e">
        <f>(L174*100/#REF!)-100</f>
        <v>#REF!</v>
      </c>
    </row>
    <row r="175" spans="1:25" x14ac:dyDescent="0.25">
      <c r="A175" s="2">
        <v>172</v>
      </c>
      <c r="B175" s="24">
        <v>744</v>
      </c>
      <c r="C175" s="28" t="s">
        <v>0</v>
      </c>
      <c r="D175" s="25" t="s">
        <v>0</v>
      </c>
      <c r="E175" s="25" t="s">
        <v>0</v>
      </c>
      <c r="F175" s="25"/>
      <c r="G175" s="25" t="str">
        <f>IF(M175&gt;10000,"mega","")</f>
        <v/>
      </c>
      <c r="H175" s="26" t="str">
        <f>IF(M175&lt;10000,IF(M175&gt;1000,"medium-sized",""))</f>
        <v/>
      </c>
      <c r="I175" s="25" t="str">
        <f>IF(M175&lt;1000,"minor","")</f>
        <v>minor</v>
      </c>
      <c r="J175" s="25" t="s">
        <v>286</v>
      </c>
      <c r="K175" s="25" t="s">
        <v>316</v>
      </c>
      <c r="L175" s="24">
        <v>615.1</v>
      </c>
      <c r="M175" s="24">
        <v>466.7</v>
      </c>
      <c r="N175" s="49">
        <f>M175*100/B175</f>
        <v>62.728494623655912</v>
      </c>
      <c r="O175" s="3">
        <v>514.46900000000005</v>
      </c>
      <c r="P175" s="3">
        <f>O175*100/B175</f>
        <v>69.149059139784953</v>
      </c>
      <c r="Q175" s="3">
        <f>P175-N175</f>
        <v>6.4205645161290406</v>
      </c>
      <c r="R175" s="3">
        <v>489.99133999999998</v>
      </c>
      <c r="S175" s="3">
        <f>O175-R175</f>
        <v>24.477660000000071</v>
      </c>
      <c r="T175" s="3">
        <f>S175*100/O175</f>
        <v>4.7578493553547574</v>
      </c>
      <c r="U175" s="5" t="s">
        <v>262</v>
      </c>
      <c r="V175" s="2" t="s">
        <v>301</v>
      </c>
      <c r="X175" s="7">
        <f t="shared" si="5"/>
        <v>128.89999999999998</v>
      </c>
      <c r="Y175" s="1" t="e">
        <f>(L175*100/#REF!)-100</f>
        <v>#REF!</v>
      </c>
    </row>
    <row r="176" spans="1:25" x14ac:dyDescent="0.25">
      <c r="A176" s="2">
        <v>173</v>
      </c>
      <c r="B176" s="24">
        <v>481</v>
      </c>
      <c r="C176" s="28" t="s">
        <v>4</v>
      </c>
      <c r="D176" s="25" t="s">
        <v>4</v>
      </c>
      <c r="E176" s="25"/>
      <c r="F176" s="25"/>
      <c r="G176" s="25" t="str">
        <f>IF(M176&gt;10000,"mega","")</f>
        <v/>
      </c>
      <c r="H176" s="26" t="str">
        <f>IF(M176&lt;10000,IF(M176&gt;1000,"medium-sized",""))</f>
        <v/>
      </c>
      <c r="I176" s="25" t="str">
        <f>IF(M176&lt;1000,"minor","")</f>
        <v>minor</v>
      </c>
      <c r="J176" s="25" t="s">
        <v>286</v>
      </c>
      <c r="K176" s="25" t="s">
        <v>316</v>
      </c>
      <c r="L176" s="24">
        <v>439.3</v>
      </c>
      <c r="M176" s="24">
        <v>305.60000000000002</v>
      </c>
      <c r="N176" s="49">
        <f>M176*100/B176</f>
        <v>63.53430353430354</v>
      </c>
      <c r="O176" s="3">
        <v>368.51044999999999</v>
      </c>
      <c r="P176" s="3">
        <f>O176*100/B176</f>
        <v>76.61339916839917</v>
      </c>
      <c r="Q176" s="3">
        <f>P176-N176</f>
        <v>13.07909563409563</v>
      </c>
      <c r="R176" s="3">
        <v>286.89706000000001</v>
      </c>
      <c r="S176" s="3">
        <f>O176-R176</f>
        <v>81.613389999999981</v>
      </c>
      <c r="T176" s="3">
        <f>S176*100/O176</f>
        <v>22.146831928375434</v>
      </c>
      <c r="U176" s="5" t="s">
        <v>262</v>
      </c>
      <c r="V176" s="2" t="s">
        <v>301</v>
      </c>
      <c r="X176" s="7">
        <f t="shared" si="5"/>
        <v>41.699999999999989</v>
      </c>
      <c r="Y176" s="1" t="e">
        <f>(L176*100/#REF!)-100</f>
        <v>#REF!</v>
      </c>
    </row>
    <row r="177" spans="1:25" x14ac:dyDescent="0.25">
      <c r="A177" s="2">
        <v>174</v>
      </c>
      <c r="B177" s="24">
        <v>189</v>
      </c>
      <c r="C177" s="25" t="s">
        <v>374</v>
      </c>
      <c r="D177" s="25" t="s">
        <v>374</v>
      </c>
      <c r="E177" s="25"/>
      <c r="F177" s="25"/>
      <c r="G177" s="25" t="str">
        <f>IF(M177&gt;10000,"mega","")</f>
        <v/>
      </c>
      <c r="H177" s="26" t="str">
        <f>IF(M177&lt;10000,IF(M177&gt;1000,"medium-sized",""))</f>
        <v/>
      </c>
      <c r="I177" s="25" t="str">
        <f>IF(M177&lt;1000,"minor","")</f>
        <v>minor</v>
      </c>
      <c r="J177" s="25" t="s">
        <v>286</v>
      </c>
      <c r="K177" s="25" t="s">
        <v>375</v>
      </c>
      <c r="L177" s="24">
        <v>179.6</v>
      </c>
      <c r="M177" s="24">
        <v>54.432000000000002</v>
      </c>
      <c r="N177" s="49">
        <f>M177*100/B177</f>
        <v>28.8</v>
      </c>
      <c r="O177" s="3">
        <v>83.842699999999994</v>
      </c>
      <c r="P177" s="3">
        <f>O177*100/B177</f>
        <v>44.361216931216923</v>
      </c>
      <c r="Q177" s="3">
        <f>P177-N177</f>
        <v>15.561216931216922</v>
      </c>
      <c r="R177" s="3">
        <v>65.074809999999999</v>
      </c>
      <c r="S177" s="3">
        <f>O177-R177</f>
        <v>18.767889999999994</v>
      </c>
      <c r="T177" s="3">
        <f>S177*100/O177</f>
        <v>22.384644101394628</v>
      </c>
      <c r="U177" s="5" t="s">
        <v>253</v>
      </c>
      <c r="V177" s="2" t="s">
        <v>287</v>
      </c>
      <c r="X177" s="7">
        <f t="shared" si="5"/>
        <v>9.4000000000000057</v>
      </c>
      <c r="Y177" s="1" t="e">
        <f>(L177*100/#REF!)-100</f>
        <v>#REF!</v>
      </c>
    </row>
    <row r="178" spans="1:25" x14ac:dyDescent="0.25">
      <c r="A178" s="2">
        <v>175</v>
      </c>
      <c r="B178" s="24">
        <v>776</v>
      </c>
      <c r="C178" s="25" t="s">
        <v>39</v>
      </c>
      <c r="D178" s="25" t="s">
        <v>39</v>
      </c>
      <c r="E178" s="25"/>
      <c r="F178" s="25"/>
      <c r="G178" s="25" t="str">
        <f>IF(M178&gt;10000,"mega","")</f>
        <v/>
      </c>
      <c r="H178" s="26" t="str">
        <f>IF(M178&lt;10000,IF(M178&gt;1000,"medium-sized",""))</f>
        <v/>
      </c>
      <c r="I178" s="25" t="str">
        <f>IF(M178&lt;1000,"minor","")</f>
        <v>minor</v>
      </c>
      <c r="J178" s="25" t="s">
        <v>286</v>
      </c>
      <c r="K178" s="25" t="s">
        <v>387</v>
      </c>
      <c r="L178" s="24">
        <v>774.9</v>
      </c>
      <c r="M178" s="24">
        <v>528.44399999999996</v>
      </c>
      <c r="N178" s="49">
        <f>M178*100/B178</f>
        <v>68.098453608247411</v>
      </c>
      <c r="O178" s="3">
        <v>635.73509999999999</v>
      </c>
      <c r="P178" s="3">
        <f>O178*100/B178</f>
        <v>81.924626288659795</v>
      </c>
      <c r="Q178" s="3">
        <f>P178-N178</f>
        <v>13.826172680412384</v>
      </c>
      <c r="R178" s="3">
        <v>607.54987000000006</v>
      </c>
      <c r="S178" s="3">
        <f>O178-R178</f>
        <v>28.185229999999933</v>
      </c>
      <c r="T178" s="3">
        <f>S178*100/O178</f>
        <v>4.4334865260703609</v>
      </c>
      <c r="U178" s="5" t="s">
        <v>253</v>
      </c>
      <c r="V178" s="2" t="s">
        <v>287</v>
      </c>
      <c r="X178" s="7">
        <f t="shared" ref="X178:X209" si="6">B178-L178</f>
        <v>1.1000000000000227</v>
      </c>
      <c r="Y178" s="1" t="e">
        <f>(L178*100/#REF!)-100</f>
        <v>#REF!</v>
      </c>
    </row>
    <row r="179" spans="1:25" x14ac:dyDescent="0.25">
      <c r="A179" s="2">
        <v>176</v>
      </c>
      <c r="B179" s="24">
        <v>230</v>
      </c>
      <c r="C179" s="25" t="s">
        <v>143</v>
      </c>
      <c r="D179" s="25" t="s">
        <v>143</v>
      </c>
      <c r="E179" s="25"/>
      <c r="F179" s="25"/>
      <c r="G179" s="25" t="str">
        <f>IF(M179&gt;10000,"mega","")</f>
        <v/>
      </c>
      <c r="H179" s="26" t="str">
        <f>IF(M179&lt;10000,IF(M179&gt;1000,"medium-sized",""))</f>
        <v/>
      </c>
      <c r="I179" s="25" t="str">
        <f>IF(M179&lt;1000,"minor","")</f>
        <v>minor</v>
      </c>
      <c r="J179" s="25" t="s">
        <v>286</v>
      </c>
      <c r="K179" s="25" t="s">
        <v>375</v>
      </c>
      <c r="L179" s="24">
        <v>225</v>
      </c>
      <c r="M179" s="24">
        <v>182.08799999999999</v>
      </c>
      <c r="N179" s="49">
        <f>M179*100/B179</f>
        <v>79.168695652173909</v>
      </c>
      <c r="O179" s="3">
        <v>194.31870000000001</v>
      </c>
      <c r="P179" s="3">
        <f>O179*100/B179</f>
        <v>84.486391304347819</v>
      </c>
      <c r="Q179" s="3">
        <f>P179-N179</f>
        <v>5.31769565217391</v>
      </c>
      <c r="R179" s="49">
        <v>182.37621999999999</v>
      </c>
      <c r="S179" s="3">
        <f>O179-R179</f>
        <v>11.942480000000018</v>
      </c>
      <c r="T179" s="3">
        <f>S179*100/O179</f>
        <v>6.1458212719619976</v>
      </c>
      <c r="U179" s="5" t="s">
        <v>253</v>
      </c>
      <c r="V179" s="2" t="s">
        <v>287</v>
      </c>
      <c r="X179" s="7">
        <f t="shared" si="6"/>
        <v>5</v>
      </c>
      <c r="Y179" s="1" t="e">
        <f>(L179*100/#REF!)-100</f>
        <v>#REF!</v>
      </c>
    </row>
    <row r="180" spans="1:25" x14ac:dyDescent="0.25">
      <c r="A180" s="2">
        <v>177</v>
      </c>
      <c r="B180" s="24">
        <v>596</v>
      </c>
      <c r="C180" s="25" t="s">
        <v>402</v>
      </c>
      <c r="D180" s="25" t="s">
        <v>402</v>
      </c>
      <c r="E180" s="25" t="s">
        <v>402</v>
      </c>
      <c r="F180" s="25"/>
      <c r="G180" s="25" t="str">
        <f>IF(M180&gt;10000,"mega","")</f>
        <v/>
      </c>
      <c r="H180" s="26" t="str">
        <f>IF(M180&lt;10000,IF(M180&gt;1000,"medium-sized",""))</f>
        <v/>
      </c>
      <c r="I180" s="25" t="str">
        <f>IF(M180&lt;1000,"minor","")</f>
        <v>minor</v>
      </c>
      <c r="J180" s="25" t="s">
        <v>286</v>
      </c>
      <c r="K180" s="25" t="s">
        <v>375</v>
      </c>
      <c r="L180" s="24">
        <v>598</v>
      </c>
      <c r="M180" s="24">
        <v>523.2681</v>
      </c>
      <c r="N180" s="49">
        <f>M180*100/B180</f>
        <v>87.796661073825504</v>
      </c>
      <c r="O180" s="3">
        <v>563.22</v>
      </c>
      <c r="P180" s="3">
        <f>O180*100/B180</f>
        <v>94.5</v>
      </c>
      <c r="Q180" s="3">
        <f>P180-N180</f>
        <v>6.7033389261744958</v>
      </c>
      <c r="R180" s="3">
        <v>557.78268000000003</v>
      </c>
      <c r="S180" s="3">
        <f>O180-R180</f>
        <v>5.4373199999999997</v>
      </c>
      <c r="T180" s="3">
        <f>S180*100/O180</f>
        <v>0.96539895600298276</v>
      </c>
      <c r="U180" s="5" t="s">
        <v>253</v>
      </c>
      <c r="V180" s="2" t="s">
        <v>287</v>
      </c>
      <c r="X180" s="7">
        <f t="shared" si="6"/>
        <v>-2</v>
      </c>
      <c r="Y180" s="1" t="e">
        <f>(L180*100/#REF!)-100</f>
        <v>#REF!</v>
      </c>
    </row>
    <row r="181" spans="1:25" x14ac:dyDescent="0.25">
      <c r="A181" s="2">
        <v>178</v>
      </c>
      <c r="B181" s="8">
        <v>5939</v>
      </c>
      <c r="C181" s="10" t="s">
        <v>41</v>
      </c>
      <c r="D181" s="10" t="s">
        <v>41</v>
      </c>
      <c r="E181" s="10"/>
      <c r="F181" s="10"/>
      <c r="G181" s="10" t="str">
        <f>IF(M181&gt;10000,"mega","")</f>
        <v/>
      </c>
      <c r="H181" s="11" t="str">
        <f>IF(M181&lt;10000,IF(M181&gt;1000,"medium-sized",""))</f>
        <v>medium-sized</v>
      </c>
      <c r="I181" s="10" t="str">
        <f>IF(M181&lt;1000,"minor","")</f>
        <v/>
      </c>
      <c r="J181" s="10" t="s">
        <v>286</v>
      </c>
      <c r="K181" s="10" t="s">
        <v>256</v>
      </c>
      <c r="L181" s="8">
        <v>4250.8999999999996</v>
      </c>
      <c r="M181" s="8">
        <v>1747.1295</v>
      </c>
      <c r="N181" s="49">
        <f>M181*100/B181</f>
        <v>29.417907055059775</v>
      </c>
      <c r="O181" s="3">
        <v>2046.8297</v>
      </c>
      <c r="P181" s="3">
        <f>O181*100/B181</f>
        <v>34.464214514227983</v>
      </c>
      <c r="Q181" s="3">
        <f>P181-N181</f>
        <v>5.046307459168208</v>
      </c>
      <c r="R181" s="3">
        <v>1878.1883700000001</v>
      </c>
      <c r="S181" s="3">
        <f>O181-R181</f>
        <v>168.64132999999993</v>
      </c>
      <c r="T181" s="3">
        <f>S181*100/O181</f>
        <v>8.239148083497124</v>
      </c>
      <c r="U181" s="5" t="s">
        <v>253</v>
      </c>
      <c r="V181" s="2" t="s">
        <v>287</v>
      </c>
      <c r="X181" s="7">
        <f t="shared" si="6"/>
        <v>1688.1000000000004</v>
      </c>
      <c r="Y181" s="1" t="e">
        <f>(L181*100/#REF!)-100</f>
        <v>#REF!</v>
      </c>
    </row>
    <row r="182" spans="1:25" x14ac:dyDescent="0.25">
      <c r="A182" s="2">
        <v>179</v>
      </c>
      <c r="B182" s="8">
        <v>8541</v>
      </c>
      <c r="C182" s="10" t="s">
        <v>86</v>
      </c>
      <c r="D182" s="10" t="s">
        <v>86</v>
      </c>
      <c r="E182" s="10"/>
      <c r="F182" s="10"/>
      <c r="G182" s="10" t="str">
        <f>IF(M182&gt;10000,"mega","")</f>
        <v/>
      </c>
      <c r="H182" s="11" t="str">
        <f>IF(M182&lt;10000,IF(M182&gt;1000,"medium-sized",""))</f>
        <v>medium-sized</v>
      </c>
      <c r="I182" s="10" t="str">
        <f>IF(M182&lt;1000,"minor","")</f>
        <v/>
      </c>
      <c r="J182" s="10" t="s">
        <v>286</v>
      </c>
      <c r="K182" s="10" t="s">
        <v>256</v>
      </c>
      <c r="L182" s="8">
        <v>8322.6</v>
      </c>
      <c r="M182" s="8">
        <v>5999.8563000000004</v>
      </c>
      <c r="N182" s="49">
        <f>M182*100/B182</f>
        <v>70.247702845100108</v>
      </c>
      <c r="O182" s="3">
        <v>7327.1003000000001</v>
      </c>
      <c r="P182" s="3">
        <f>O182*100/B182</f>
        <v>85.787382039573828</v>
      </c>
      <c r="Q182" s="3">
        <f>P182-N182</f>
        <v>15.53967919447372</v>
      </c>
      <c r="R182" s="3">
        <v>6307.1313499999997</v>
      </c>
      <c r="S182" s="3">
        <f>O182-R182</f>
        <v>1019.9689500000004</v>
      </c>
      <c r="T182" s="3">
        <f>S182*100/O182</f>
        <v>13.920499354976762</v>
      </c>
      <c r="U182" s="5" t="s">
        <v>253</v>
      </c>
      <c r="V182" s="2" t="s">
        <v>287</v>
      </c>
      <c r="X182" s="7">
        <f t="shared" si="6"/>
        <v>218.39999999999964</v>
      </c>
      <c r="Y182" s="1" t="e">
        <f>(L182*100/#REF!)-100</f>
        <v>#REF!</v>
      </c>
    </row>
    <row r="183" spans="1:25" x14ac:dyDescent="0.25">
      <c r="A183" s="2">
        <v>180</v>
      </c>
      <c r="B183" s="24">
        <v>2052</v>
      </c>
      <c r="C183" s="25" t="s">
        <v>157</v>
      </c>
      <c r="D183" s="25" t="s">
        <v>157</v>
      </c>
      <c r="E183" s="25"/>
      <c r="F183" s="25"/>
      <c r="G183" s="25" t="str">
        <f>IF(M183&gt;10000,"mega","")</f>
        <v/>
      </c>
      <c r="H183" s="26" t="str">
        <f>IF(M183&lt;10000,IF(M183&gt;1000,"medium-sized",""))</f>
        <v/>
      </c>
      <c r="I183" s="25" t="str">
        <f>IF(M183&lt;1000,"minor","")</f>
        <v>minor</v>
      </c>
      <c r="J183" s="25" t="s">
        <v>286</v>
      </c>
      <c r="K183" s="25" t="s">
        <v>340</v>
      </c>
      <c r="L183" s="24">
        <v>1927.2</v>
      </c>
      <c r="M183" s="24">
        <v>555.44129999999996</v>
      </c>
      <c r="N183" s="49">
        <f>M183*100/B183</f>
        <v>27.06828947368421</v>
      </c>
      <c r="O183" s="3">
        <v>1293.4174499999999</v>
      </c>
      <c r="P183" s="3">
        <f>O183*100/B183</f>
        <v>63.032039473684208</v>
      </c>
      <c r="Q183" s="3">
        <f>P183-N183</f>
        <v>35.963749999999997</v>
      </c>
      <c r="R183" s="7">
        <v>1161.9222299999999</v>
      </c>
      <c r="S183" s="3">
        <f>O183-R183</f>
        <v>131.49522000000002</v>
      </c>
      <c r="T183" s="3">
        <f>S183*100/O183</f>
        <v>10.16649497035934</v>
      </c>
      <c r="U183" s="5" t="s">
        <v>226</v>
      </c>
      <c r="V183" s="2" t="s">
        <v>227</v>
      </c>
      <c r="X183" s="7">
        <f t="shared" si="6"/>
        <v>124.79999999999995</v>
      </c>
      <c r="Y183" s="1" t="e">
        <f>(L183*100/#REF!)-100</f>
        <v>#REF!</v>
      </c>
    </row>
    <row r="184" spans="1:25" x14ac:dyDescent="0.25">
      <c r="A184" s="2">
        <v>181</v>
      </c>
      <c r="B184" s="24">
        <v>1626</v>
      </c>
      <c r="C184" s="25" t="s">
        <v>81</v>
      </c>
      <c r="D184" s="25" t="s">
        <v>81</v>
      </c>
      <c r="E184" s="25"/>
      <c r="F184" s="25"/>
      <c r="G184" s="25" t="str">
        <f>IF(M184&gt;10000,"mega","")</f>
        <v/>
      </c>
      <c r="H184" s="26" t="str">
        <f>IF(M184&lt;10000,IF(M184&gt;1000,"medium-sized",""))</f>
        <v/>
      </c>
      <c r="I184" s="25" t="str">
        <f>IF(M184&lt;1000,"minor","")</f>
        <v>minor</v>
      </c>
      <c r="J184" s="25" t="s">
        <v>286</v>
      </c>
      <c r="K184" s="25" t="s">
        <v>305</v>
      </c>
      <c r="L184" s="24">
        <v>1462.1</v>
      </c>
      <c r="M184" s="24">
        <v>809.64359999999999</v>
      </c>
      <c r="N184" s="49">
        <f>M184*100/B184</f>
        <v>49.79357933579336</v>
      </c>
      <c r="O184" s="3">
        <v>1050.39725</v>
      </c>
      <c r="P184" s="3">
        <f>O184*100/B184</f>
        <v>64.600076875768764</v>
      </c>
      <c r="Q184" s="3">
        <f>P184-N184</f>
        <v>14.806497539975403</v>
      </c>
      <c r="R184" s="3">
        <v>806.74945000000002</v>
      </c>
      <c r="S184" s="3">
        <f>O184-R184</f>
        <v>243.64779999999996</v>
      </c>
      <c r="T184" s="3">
        <f>S184*100/O184</f>
        <v>23.195776645454846</v>
      </c>
      <c r="U184" s="5" t="s">
        <v>226</v>
      </c>
      <c r="V184" s="2" t="s">
        <v>227</v>
      </c>
      <c r="X184" s="7">
        <f t="shared" si="6"/>
        <v>163.90000000000009</v>
      </c>
      <c r="Y184" s="1" t="e">
        <f>(L184*100/#REF!)-100</f>
        <v>#REF!</v>
      </c>
    </row>
    <row r="185" spans="1:25" x14ac:dyDescent="0.25">
      <c r="A185" s="2">
        <v>182</v>
      </c>
      <c r="B185" s="24">
        <v>897</v>
      </c>
      <c r="C185" s="25" t="s">
        <v>164</v>
      </c>
      <c r="D185" s="25" t="s">
        <v>164</v>
      </c>
      <c r="E185" s="25"/>
      <c r="F185" s="25"/>
      <c r="G185" s="25" t="str">
        <f>IF(M185&gt;10000,"mega","")</f>
        <v/>
      </c>
      <c r="H185" s="26" t="str">
        <f>IF(M185&lt;10000,IF(M185&gt;1000,"medium-sized",""))</f>
        <v/>
      </c>
      <c r="I185" s="25" t="str">
        <f>IF(M185&lt;1000,"minor","")</f>
        <v>minor</v>
      </c>
      <c r="J185" s="25" t="s">
        <v>286</v>
      </c>
      <c r="K185" s="25" t="s">
        <v>305</v>
      </c>
      <c r="L185" s="24">
        <v>327</v>
      </c>
      <c r="M185" s="24">
        <v>145.50030000000001</v>
      </c>
      <c r="N185" s="49">
        <f>M185*100/B185</f>
        <v>16.220769230769232</v>
      </c>
      <c r="O185" s="3">
        <v>174.0436</v>
      </c>
      <c r="P185" s="3">
        <f>O185*100/B185</f>
        <v>19.402853957636566</v>
      </c>
      <c r="Q185" s="3">
        <f>P185-N185</f>
        <v>3.182084726867334</v>
      </c>
      <c r="R185" s="7">
        <v>175.9889</v>
      </c>
      <c r="S185" s="3">
        <f>O185-R185</f>
        <v>-1.9453000000000031</v>
      </c>
      <c r="T185" s="3">
        <f>S185*100/O185</f>
        <v>-1.1177084362768888</v>
      </c>
      <c r="U185" s="5" t="s">
        <v>226</v>
      </c>
      <c r="V185" s="2" t="s">
        <v>227</v>
      </c>
      <c r="X185" s="7">
        <f t="shared" si="6"/>
        <v>570</v>
      </c>
      <c r="Y185" s="1" t="e">
        <f>(L185*100/#REF!)-100</f>
        <v>#REF!</v>
      </c>
    </row>
    <row r="186" spans="1:25" x14ac:dyDescent="0.25">
      <c r="A186" s="2">
        <v>183</v>
      </c>
      <c r="B186" s="3">
        <v>14672</v>
      </c>
      <c r="C186" s="4" t="s">
        <v>89</v>
      </c>
      <c r="D186" s="4" t="s">
        <v>89</v>
      </c>
      <c r="E186" s="2"/>
      <c r="F186" s="2"/>
      <c r="G186" s="2" t="s">
        <v>400</v>
      </c>
      <c r="H186" s="5"/>
      <c r="I186" s="2" t="str">
        <f>IF(M186&lt;1000,"minor","")</f>
        <v/>
      </c>
      <c r="J186" s="2" t="s">
        <v>224</v>
      </c>
      <c r="K186" s="2" t="s">
        <v>383</v>
      </c>
      <c r="L186" s="33">
        <v>14669</v>
      </c>
      <c r="M186" s="33">
        <v>4712</v>
      </c>
      <c r="N186" s="49">
        <f>M186*100/B186</f>
        <v>32.11559432933479</v>
      </c>
      <c r="U186" s="5" t="s">
        <v>226</v>
      </c>
      <c r="V186" s="2" t="s">
        <v>227</v>
      </c>
      <c r="X186" s="7">
        <f t="shared" si="6"/>
        <v>3</v>
      </c>
      <c r="Y186" s="1" t="e">
        <f>(L186*100/#REF!)-100</f>
        <v>#REF!</v>
      </c>
    </row>
    <row r="187" spans="1:25" x14ac:dyDescent="0.25">
      <c r="A187" s="2">
        <v>184</v>
      </c>
      <c r="B187" s="8">
        <v>3887</v>
      </c>
      <c r="C187" s="10" t="s">
        <v>99</v>
      </c>
      <c r="D187" s="10" t="s">
        <v>99</v>
      </c>
      <c r="E187" s="10"/>
      <c r="F187" s="10"/>
      <c r="G187" s="10" t="str">
        <f>IF(M187&gt;10000,"mega","")</f>
        <v/>
      </c>
      <c r="H187" s="11" t="str">
        <f>IF(M187&lt;10000,IF(M187&gt;1000,"medium-sized",""))</f>
        <v>medium-sized</v>
      </c>
      <c r="I187" s="10" t="str">
        <f>IF(M187&lt;1000,"minor","")</f>
        <v/>
      </c>
      <c r="J187" s="10" t="s">
        <v>224</v>
      </c>
      <c r="K187" s="10" t="s">
        <v>264</v>
      </c>
      <c r="L187" s="8">
        <v>3882.9</v>
      </c>
      <c r="M187" s="8">
        <v>2340</v>
      </c>
      <c r="N187" s="49">
        <f>M187*100/B187</f>
        <v>60.200668896321069</v>
      </c>
      <c r="O187" s="3">
        <v>3721.0230499999998</v>
      </c>
      <c r="P187" s="3">
        <f>O187*100/B187</f>
        <v>95.729947260097759</v>
      </c>
      <c r="Q187" s="3">
        <f>P187-N187</f>
        <v>35.52927836377669</v>
      </c>
      <c r="R187" s="3">
        <v>2226.4077000000002</v>
      </c>
      <c r="S187" s="3">
        <f>O187-R187</f>
        <v>1494.6153499999996</v>
      </c>
      <c r="T187" s="3">
        <f>S187*100/O187</f>
        <v>40.166785583335731</v>
      </c>
      <c r="U187" s="5" t="s">
        <v>262</v>
      </c>
      <c r="V187" s="2" t="s">
        <v>263</v>
      </c>
      <c r="X187" s="7">
        <f t="shared" si="6"/>
        <v>4.0999999999999091</v>
      </c>
      <c r="Y187" s="1" t="e">
        <f>(L187*100/#REF!)-100</f>
        <v>#REF!</v>
      </c>
    </row>
    <row r="188" spans="1:25" x14ac:dyDescent="0.25">
      <c r="A188" s="2">
        <v>185</v>
      </c>
      <c r="B188" s="24">
        <v>1135</v>
      </c>
      <c r="C188" s="25" t="s">
        <v>184</v>
      </c>
      <c r="D188" s="25" t="s">
        <v>184</v>
      </c>
      <c r="E188" s="25"/>
      <c r="F188" s="25"/>
      <c r="G188" s="25" t="str">
        <f>IF(M188&gt;10000,"mega","")</f>
        <v/>
      </c>
      <c r="H188" s="26" t="str">
        <f>IF(M188&lt;10000,IF(M188&gt;1000,"medium-sized",""))</f>
        <v/>
      </c>
      <c r="I188" s="25" t="str">
        <f>IF(M188&lt;1000,"minor","")</f>
        <v>minor</v>
      </c>
      <c r="J188" s="25" t="s">
        <v>286</v>
      </c>
      <c r="K188" s="25" t="s">
        <v>337</v>
      </c>
      <c r="L188" s="24">
        <v>963.6</v>
      </c>
      <c r="M188" s="24">
        <v>535.96889999999996</v>
      </c>
      <c r="N188" s="49">
        <f>M188*100/B188</f>
        <v>47.221929515418502</v>
      </c>
      <c r="O188" s="3">
        <v>604.37279999999998</v>
      </c>
      <c r="P188" s="3">
        <f>O188*100/B188</f>
        <v>53.248704845814977</v>
      </c>
      <c r="Q188" s="3">
        <f>P188-N188</f>
        <v>6.0267753303964753</v>
      </c>
      <c r="R188" s="7">
        <v>578.56973000000005</v>
      </c>
      <c r="S188" s="3">
        <f>O188-R188</f>
        <v>25.803069999999934</v>
      </c>
      <c r="T188" s="3">
        <f>S188*100/O188</f>
        <v>4.2693963063857163</v>
      </c>
      <c r="U188" s="5" t="s">
        <v>226</v>
      </c>
      <c r="V188" s="2" t="s">
        <v>249</v>
      </c>
      <c r="X188" s="7">
        <f t="shared" si="6"/>
        <v>171.39999999999998</v>
      </c>
      <c r="Y188" s="1" t="e">
        <f>(L188*100/#REF!)-100</f>
        <v>#REF!</v>
      </c>
    </row>
    <row r="189" spans="1:25" x14ac:dyDescent="0.25">
      <c r="A189" s="2">
        <v>186</v>
      </c>
      <c r="B189" s="8">
        <v>2355</v>
      </c>
      <c r="C189" s="10" t="s">
        <v>60</v>
      </c>
      <c r="D189" s="10" t="s">
        <v>60</v>
      </c>
      <c r="E189" s="10"/>
      <c r="F189" s="10"/>
      <c r="G189" s="10" t="str">
        <f>IF(M189&gt;10000,"mega","")</f>
        <v/>
      </c>
      <c r="H189" s="11" t="str">
        <f>IF(M189&lt;10000,IF(M189&gt;1000,"medium-sized",""))</f>
        <v>medium-sized</v>
      </c>
      <c r="I189" s="10" t="str">
        <f>IF(M189&lt;1000,"minor","")</f>
        <v/>
      </c>
      <c r="J189" s="10" t="s">
        <v>286</v>
      </c>
      <c r="K189" s="10" t="s">
        <v>338</v>
      </c>
      <c r="L189" s="8">
        <v>2210.6999999999998</v>
      </c>
      <c r="M189" s="8">
        <v>1616.7194999999999</v>
      </c>
      <c r="N189" s="49">
        <f>M189*100/B189</f>
        <v>68.650509554140115</v>
      </c>
      <c r="O189" s="3">
        <v>1819.3408999999999</v>
      </c>
      <c r="P189" s="3">
        <f>O189*100/B189</f>
        <v>77.254390658174103</v>
      </c>
      <c r="Q189" s="3">
        <f>P189-N189</f>
        <v>8.603881104033988</v>
      </c>
      <c r="R189" s="3">
        <v>1670.6190300000001</v>
      </c>
      <c r="S189" s="3">
        <f>O189-R189</f>
        <v>148.72186999999985</v>
      </c>
      <c r="T189" s="3">
        <f>S189*100/O189</f>
        <v>8.1744916524440168</v>
      </c>
      <c r="U189" s="5" t="s">
        <v>226</v>
      </c>
      <c r="V189" s="2" t="s">
        <v>249</v>
      </c>
      <c r="X189" s="7">
        <f t="shared" si="6"/>
        <v>144.30000000000018</v>
      </c>
      <c r="Y189" s="1" t="e">
        <f>(L189*100/#REF!)-100</f>
        <v>#REF!</v>
      </c>
    </row>
    <row r="190" spans="1:25" x14ac:dyDescent="0.25">
      <c r="A190" s="2">
        <v>187</v>
      </c>
      <c r="B190" s="24">
        <v>429</v>
      </c>
      <c r="C190" s="25" t="s">
        <v>171</v>
      </c>
      <c r="D190" s="25" t="s">
        <v>171</v>
      </c>
      <c r="E190" s="25"/>
      <c r="F190" s="25"/>
      <c r="G190" s="25" t="str">
        <f>IF(M190&gt;10000,"mega","")</f>
        <v/>
      </c>
      <c r="H190" s="26" t="str">
        <f>IF(M190&lt;10000,IF(M190&gt;1000,"medium-sized",""))</f>
        <v/>
      </c>
      <c r="I190" s="25" t="str">
        <f>IF(M190&lt;1000,"minor","")</f>
        <v>minor</v>
      </c>
      <c r="J190" s="25" t="s">
        <v>286</v>
      </c>
      <c r="K190" s="25" t="s">
        <v>338</v>
      </c>
      <c r="L190" s="24">
        <v>277.3</v>
      </c>
      <c r="M190" s="24">
        <v>140.16239999999999</v>
      </c>
      <c r="N190" s="49">
        <f>M190*100/B190</f>
        <v>32.671888111888109</v>
      </c>
      <c r="O190" s="3">
        <v>148.75944999999999</v>
      </c>
      <c r="P190" s="3">
        <f>O190*100/B190</f>
        <v>34.675862470862469</v>
      </c>
      <c r="Q190" s="3">
        <f>P190-N190</f>
        <v>2.0039743589743608</v>
      </c>
      <c r="R190" s="7">
        <v>134.46089000000001</v>
      </c>
      <c r="S190" s="3">
        <f>O190-R190</f>
        <v>14.298559999999981</v>
      </c>
      <c r="T190" s="3">
        <f>S190*100/O190</f>
        <v>9.611866674688553</v>
      </c>
      <c r="U190" s="5" t="s">
        <v>226</v>
      </c>
      <c r="V190" s="2" t="s">
        <v>249</v>
      </c>
      <c r="X190" s="7">
        <f t="shared" si="6"/>
        <v>151.69999999999999</v>
      </c>
      <c r="Y190" s="1" t="e">
        <f>(L190*100/#REF!)-100</f>
        <v>#REF!</v>
      </c>
    </row>
    <row r="191" spans="1:25" x14ac:dyDescent="0.25">
      <c r="A191" s="2">
        <v>188</v>
      </c>
      <c r="B191" s="24">
        <v>817</v>
      </c>
      <c r="C191" s="25" t="s">
        <v>73</v>
      </c>
      <c r="D191" s="25" t="s">
        <v>73</v>
      </c>
      <c r="E191" s="25"/>
      <c r="F191" s="25"/>
      <c r="G191" s="25" t="str">
        <f>IF(M191&gt;10000,"mega","")</f>
        <v/>
      </c>
      <c r="H191" s="26" t="str">
        <f>IF(M191&lt;10000,IF(M191&gt;1000,"medium-sized",""))</f>
        <v/>
      </c>
      <c r="I191" s="25" t="str">
        <f>IF(M191&lt;1000,"minor","")</f>
        <v>minor</v>
      </c>
      <c r="J191" s="25" t="s">
        <v>286</v>
      </c>
      <c r="K191" s="25" t="s">
        <v>338</v>
      </c>
      <c r="L191" s="24">
        <v>799.4</v>
      </c>
      <c r="M191" s="24">
        <v>563.50890000000004</v>
      </c>
      <c r="N191" s="49">
        <f>M191*100/B191</f>
        <v>68.97293757649939</v>
      </c>
      <c r="O191" s="3">
        <v>601.39599999999996</v>
      </c>
      <c r="P191" s="3">
        <f>O191*100/B191</f>
        <v>73.61028151774785</v>
      </c>
      <c r="Q191" s="3">
        <f>P191-N191</f>
        <v>4.6373439412484601</v>
      </c>
      <c r="R191" s="3">
        <v>564.68391999999994</v>
      </c>
      <c r="S191" s="3">
        <f>O191-R191</f>
        <v>36.712080000000014</v>
      </c>
      <c r="T191" s="3">
        <f>S191*100/O191</f>
        <v>6.1044769170396904</v>
      </c>
      <c r="U191" s="5" t="s">
        <v>226</v>
      </c>
      <c r="V191" s="2" t="s">
        <v>249</v>
      </c>
      <c r="X191" s="7">
        <f t="shared" si="6"/>
        <v>17.600000000000023</v>
      </c>
      <c r="Y191" s="1" t="e">
        <f>(L191*100/#REF!)-100</f>
        <v>#REF!</v>
      </c>
    </row>
    <row r="192" spans="1:25" x14ac:dyDescent="0.25">
      <c r="A192" s="2">
        <v>189</v>
      </c>
      <c r="B192" s="24">
        <v>106</v>
      </c>
      <c r="C192" s="25" t="s">
        <v>45</v>
      </c>
      <c r="D192" s="25" t="s">
        <v>45</v>
      </c>
      <c r="E192" s="25"/>
      <c r="F192" s="25"/>
      <c r="G192" s="25" t="str">
        <f>IF(M192&gt;10000,"mega","")</f>
        <v/>
      </c>
      <c r="H192" s="26" t="str">
        <f>IF(M192&lt;10000,IF(M192&gt;1000,"medium-sized",""))</f>
        <v/>
      </c>
      <c r="I192" s="25" t="str">
        <f>IF(M192&lt;1000,"minor","")</f>
        <v>minor</v>
      </c>
      <c r="J192" s="25" t="s">
        <v>286</v>
      </c>
      <c r="K192" s="25" t="s">
        <v>338</v>
      </c>
      <c r="L192" s="24">
        <v>101.9</v>
      </c>
      <c r="M192" s="24">
        <v>58.287599999999998</v>
      </c>
      <c r="N192" s="49">
        <f>M192*100/B192</f>
        <v>54.988301886792456</v>
      </c>
      <c r="O192" s="3">
        <v>85.065950000000001</v>
      </c>
      <c r="P192" s="3">
        <f>O192*100/B192</f>
        <v>80.250896226415094</v>
      </c>
      <c r="Q192" s="3">
        <f>P192-N192</f>
        <v>25.262594339622638</v>
      </c>
      <c r="R192" s="3">
        <v>78.912570000000002</v>
      </c>
      <c r="S192" s="3">
        <f>O192-R192</f>
        <v>6.1533799999999985</v>
      </c>
      <c r="T192" s="3">
        <f>S192*100/O192</f>
        <v>7.233658120552346</v>
      </c>
      <c r="U192" s="5" t="s">
        <v>226</v>
      </c>
      <c r="V192" s="2" t="s">
        <v>249</v>
      </c>
      <c r="X192" s="7">
        <f t="shared" si="6"/>
        <v>4.0999999999999943</v>
      </c>
      <c r="Y192" s="1" t="e">
        <f>(L192*100/#REF!)-100</f>
        <v>#REF!</v>
      </c>
    </row>
    <row r="193" spans="1:25" x14ac:dyDescent="0.25">
      <c r="A193" s="2">
        <v>190</v>
      </c>
      <c r="B193" s="24">
        <v>268</v>
      </c>
      <c r="C193" s="25" t="s">
        <v>112</v>
      </c>
      <c r="D193" s="25" t="s">
        <v>112</v>
      </c>
      <c r="E193" s="25"/>
      <c r="F193" s="25"/>
      <c r="G193" s="25" t="str">
        <f>IF(M193&gt;10000,"mega","")</f>
        <v/>
      </c>
      <c r="H193" s="26" t="str">
        <f>IF(M193&lt;10000,IF(M193&gt;1000,"medium-sized",""))</f>
        <v/>
      </c>
      <c r="I193" s="25" t="str">
        <f>IF(M193&lt;1000,"minor","")</f>
        <v>minor</v>
      </c>
      <c r="J193" s="25" t="s">
        <v>286</v>
      </c>
      <c r="K193" s="25" t="s">
        <v>338</v>
      </c>
      <c r="L193" s="24">
        <v>253.2</v>
      </c>
      <c r="M193" s="24">
        <v>134.58959999999999</v>
      </c>
      <c r="N193" s="49">
        <f>M193*100/B193</f>
        <v>50.22</v>
      </c>
      <c r="O193" s="3">
        <v>156.43</v>
      </c>
      <c r="P193" s="3">
        <f>O193*100/B193</f>
        <v>58.369402985074629</v>
      </c>
      <c r="Q193" s="3">
        <f>P193-N193</f>
        <v>8.1494029850746301</v>
      </c>
      <c r="R193" s="49">
        <v>143.50921</v>
      </c>
      <c r="S193" s="3">
        <f>O193-R193</f>
        <v>12.920790000000011</v>
      </c>
      <c r="T193" s="3">
        <f>S193*100/O193</f>
        <v>8.2597903215495823</v>
      </c>
      <c r="U193" s="5" t="s">
        <v>226</v>
      </c>
      <c r="V193" s="2" t="s">
        <v>249</v>
      </c>
      <c r="X193" s="7">
        <f t="shared" si="6"/>
        <v>14.800000000000011</v>
      </c>
      <c r="Y193" s="1" t="e">
        <f>(L193*100/#REF!)-100</f>
        <v>#REF!</v>
      </c>
    </row>
    <row r="194" spans="1:25" x14ac:dyDescent="0.25">
      <c r="A194" s="2">
        <v>191</v>
      </c>
      <c r="B194" s="85">
        <v>1108</v>
      </c>
      <c r="C194" s="28" t="s">
        <v>65</v>
      </c>
      <c r="D194" s="28" t="s">
        <v>65</v>
      </c>
      <c r="E194" s="28"/>
      <c r="F194" s="28"/>
      <c r="G194" s="28" t="str">
        <f>IF(M194&gt;10000,"mega","")</f>
        <v/>
      </c>
      <c r="H194" s="86" t="str">
        <f>IF(M194&lt;10000,IF(M194&gt;1000,"medium-sized",""))</f>
        <v/>
      </c>
      <c r="I194" s="28" t="str">
        <f>IF(M194&lt;1000,"minor","")</f>
        <v>minor</v>
      </c>
      <c r="J194" s="28" t="s">
        <v>286</v>
      </c>
      <c r="K194" s="28" t="s">
        <v>329</v>
      </c>
      <c r="L194" s="85">
        <v>908.1</v>
      </c>
      <c r="M194" s="85">
        <v>585.5652</v>
      </c>
      <c r="N194" s="49">
        <f>M194*100/B194</f>
        <v>52.848844765342967</v>
      </c>
      <c r="O194" s="3">
        <v>621.29594999999995</v>
      </c>
      <c r="P194" s="3">
        <f>O194*100/B194</f>
        <v>56.073641696750897</v>
      </c>
      <c r="Q194" s="3">
        <f>P194-N194</f>
        <v>3.2247969314079299</v>
      </c>
      <c r="R194" s="3">
        <v>640.73974999999996</v>
      </c>
      <c r="S194" s="3">
        <f>O194-R194</f>
        <v>-19.44380000000001</v>
      </c>
      <c r="T194" s="3">
        <f>S194*100/O194</f>
        <v>-3.1295552465777399</v>
      </c>
      <c r="U194" s="5" t="s">
        <v>226</v>
      </c>
      <c r="V194" s="2" t="s">
        <v>227</v>
      </c>
      <c r="X194" s="7">
        <f t="shared" si="6"/>
        <v>199.89999999999998</v>
      </c>
      <c r="Y194" s="1" t="e">
        <f>(L194*100/#REF!)-100</f>
        <v>#REF!</v>
      </c>
    </row>
    <row r="195" spans="1:25" x14ac:dyDescent="0.25">
      <c r="A195" s="2">
        <v>192</v>
      </c>
      <c r="B195" s="24">
        <v>634</v>
      </c>
      <c r="C195" s="25" t="s">
        <v>188</v>
      </c>
      <c r="D195" s="25" t="s">
        <v>188</v>
      </c>
      <c r="E195" s="25"/>
      <c r="F195" s="25"/>
      <c r="G195" s="25" t="str">
        <f>IF(M195&gt;10000,"mega","")</f>
        <v/>
      </c>
      <c r="H195" s="26" t="str">
        <f>IF(M195&lt;10000,IF(M195&gt;1000,"medium-sized",""))</f>
        <v/>
      </c>
      <c r="I195" s="25" t="str">
        <f>IF(M195&lt;1000,"minor","")</f>
        <v>minor</v>
      </c>
      <c r="J195" s="25" t="s">
        <v>286</v>
      </c>
      <c r="K195" s="25" t="s">
        <v>292</v>
      </c>
      <c r="L195" s="24">
        <v>554.20000000000005</v>
      </c>
      <c r="M195" s="24">
        <v>272.01420000000002</v>
      </c>
      <c r="N195" s="49">
        <f>M195*100/B195</f>
        <v>42.904447949526819</v>
      </c>
      <c r="O195" s="3">
        <v>274.93009999999998</v>
      </c>
      <c r="P195" s="3">
        <f>O195*100/B195</f>
        <v>43.3643690851735</v>
      </c>
      <c r="Q195" s="3">
        <f>P195-N195</f>
        <v>0.45992113564668102</v>
      </c>
      <c r="R195" s="7">
        <v>302.53949</v>
      </c>
      <c r="S195" s="3">
        <f>O195-R195</f>
        <v>-27.609390000000019</v>
      </c>
      <c r="T195" s="3">
        <f>S195*100/O195</f>
        <v>-10.042330759709476</v>
      </c>
      <c r="U195" s="5" t="s">
        <v>226</v>
      </c>
      <c r="V195" s="2" t="s">
        <v>249</v>
      </c>
      <c r="X195" s="7">
        <f t="shared" si="6"/>
        <v>79.799999999999955</v>
      </c>
      <c r="Y195" s="1" t="e">
        <f>(L195*100/#REF!)-100</f>
        <v>#REF!</v>
      </c>
    </row>
    <row r="196" spans="1:25" x14ac:dyDescent="0.25">
      <c r="A196" s="2">
        <v>193</v>
      </c>
      <c r="B196" s="24">
        <v>262</v>
      </c>
      <c r="C196" s="25" t="s">
        <v>105</v>
      </c>
      <c r="D196" s="25" t="s">
        <v>105</v>
      </c>
      <c r="E196" s="25"/>
      <c r="F196" s="25"/>
      <c r="G196" s="25" t="str">
        <f>IF(M196&gt;10000,"mega","")</f>
        <v/>
      </c>
      <c r="H196" s="26" t="str">
        <f>IF(M196&lt;10000,IF(M196&gt;1000,"medium-sized",""))</f>
        <v/>
      </c>
      <c r="I196" s="25" t="str">
        <f>IF(M196&lt;1000,"minor","")</f>
        <v>minor</v>
      </c>
      <c r="J196" s="25" t="s">
        <v>286</v>
      </c>
      <c r="K196" s="25" t="s">
        <v>292</v>
      </c>
      <c r="L196" s="24">
        <v>246.8</v>
      </c>
      <c r="M196" s="24">
        <v>130.17509999999999</v>
      </c>
      <c r="N196" s="49">
        <f>M196*100/B196</f>
        <v>49.685152671755716</v>
      </c>
      <c r="O196" s="3">
        <v>145.4375</v>
      </c>
      <c r="P196" s="3">
        <f>O196*100/B196</f>
        <v>55.510496183206108</v>
      </c>
      <c r="Q196" s="3">
        <f>P196-N196</f>
        <v>5.8253435114503915</v>
      </c>
      <c r="R196" s="3">
        <v>149.41470000000001</v>
      </c>
      <c r="S196" s="3">
        <f>O196-R196</f>
        <v>-3.9772000000000105</v>
      </c>
      <c r="T196" s="3">
        <f>S196*100/O196</f>
        <v>-2.7346454662655852</v>
      </c>
      <c r="U196" s="5" t="s">
        <v>226</v>
      </c>
      <c r="V196" s="2" t="s">
        <v>249</v>
      </c>
      <c r="X196" s="7">
        <f t="shared" si="6"/>
        <v>15.199999999999989</v>
      </c>
      <c r="Y196" s="1" t="e">
        <f>(L196*100/#REF!)-100</f>
        <v>#REF!</v>
      </c>
    </row>
    <row r="197" spans="1:25" x14ac:dyDescent="0.25">
      <c r="A197" s="2">
        <v>194</v>
      </c>
      <c r="B197" s="24">
        <v>1267</v>
      </c>
      <c r="C197" s="28" t="s">
        <v>6</v>
      </c>
      <c r="D197" s="25" t="s">
        <v>6</v>
      </c>
      <c r="E197" s="25" t="s">
        <v>6</v>
      </c>
      <c r="F197" s="25"/>
      <c r="G197" s="25" t="str">
        <f>IF(M197&gt;10000,"mega","")</f>
        <v/>
      </c>
      <c r="H197" s="26" t="str">
        <f>IF(M197&lt;10000,IF(M197&gt;1000,"medium-sized",""))</f>
        <v/>
      </c>
      <c r="I197" s="25" t="str">
        <f>IF(M197&lt;1000,"minor","")</f>
        <v>minor</v>
      </c>
      <c r="J197" s="25" t="s">
        <v>286</v>
      </c>
      <c r="K197" s="25" t="s">
        <v>292</v>
      </c>
      <c r="L197" s="24">
        <v>1040</v>
      </c>
      <c r="M197" s="24">
        <v>489.99329999999998</v>
      </c>
      <c r="N197" s="49">
        <f>M197*100/B197</f>
        <v>38.6735043409629</v>
      </c>
      <c r="O197" s="3">
        <v>605.65229999999997</v>
      </c>
      <c r="P197" s="3">
        <f>O197*100/B197</f>
        <v>47.802075769534326</v>
      </c>
      <c r="Q197" s="3">
        <f>P197-N197</f>
        <v>9.1285714285714263</v>
      </c>
      <c r="R197" s="3">
        <v>635.92666999999994</v>
      </c>
      <c r="S197" s="3">
        <f>O197-R197</f>
        <v>-30.274369999999976</v>
      </c>
      <c r="T197" s="3">
        <f>S197*100/O197</f>
        <v>-4.9986386578569881</v>
      </c>
      <c r="U197" s="5" t="s">
        <v>226</v>
      </c>
      <c r="V197" s="2" t="s">
        <v>227</v>
      </c>
      <c r="X197" s="7">
        <f t="shared" si="6"/>
        <v>227</v>
      </c>
      <c r="Y197" s="1" t="e">
        <f>(L197*100/#REF!)-100</f>
        <v>#REF!</v>
      </c>
    </row>
    <row r="198" spans="1:25" x14ac:dyDescent="0.25">
      <c r="A198" s="2">
        <v>195</v>
      </c>
      <c r="B198" s="24">
        <v>228</v>
      </c>
      <c r="C198" s="25" t="s">
        <v>31</v>
      </c>
      <c r="D198" s="25" t="s">
        <v>31</v>
      </c>
      <c r="E198" s="25"/>
      <c r="F198" s="25"/>
      <c r="G198" s="25" t="str">
        <f>IF(M198&gt;10000,"mega","")</f>
        <v/>
      </c>
      <c r="H198" s="26" t="str">
        <f>IF(M198&lt;10000,IF(M198&gt;1000,"medium-sized",""))</f>
        <v/>
      </c>
      <c r="I198" s="25" t="str">
        <f>IF(M198&lt;1000,"minor","")</f>
        <v>minor</v>
      </c>
      <c r="J198" s="25" t="s">
        <v>286</v>
      </c>
      <c r="K198" s="25" t="s">
        <v>292</v>
      </c>
      <c r="L198" s="24">
        <v>219.9</v>
      </c>
      <c r="M198" s="24">
        <v>122.1237</v>
      </c>
      <c r="N198" s="49">
        <f>M198*100/B198</f>
        <v>53.563026315789479</v>
      </c>
      <c r="O198" s="3">
        <v>152.91505000000001</v>
      </c>
      <c r="P198" s="3">
        <f>O198*100/B198</f>
        <v>67.068004385964912</v>
      </c>
      <c r="Q198" s="3">
        <f>P198-N198</f>
        <v>13.504978070175433</v>
      </c>
      <c r="R198" s="3">
        <v>132.11779000000001</v>
      </c>
      <c r="S198" s="3">
        <f>O198-R198</f>
        <v>20.797259999999994</v>
      </c>
      <c r="T198" s="3">
        <f>S198*100/O198</f>
        <v>13.600531798537812</v>
      </c>
      <c r="U198" s="5" t="s">
        <v>226</v>
      </c>
      <c r="V198" s="2" t="s">
        <v>227</v>
      </c>
      <c r="X198" s="7">
        <f t="shared" si="6"/>
        <v>8.0999999999999943</v>
      </c>
      <c r="Y198" s="1" t="e">
        <f>(L198*100/#REF!)-100</f>
        <v>#REF!</v>
      </c>
    </row>
    <row r="199" spans="1:25" x14ac:dyDescent="0.25">
      <c r="A199" s="2">
        <v>196</v>
      </c>
      <c r="B199" s="24">
        <v>736</v>
      </c>
      <c r="C199" s="25" t="s">
        <v>126</v>
      </c>
      <c r="D199" s="25" t="s">
        <v>126</v>
      </c>
      <c r="E199" s="25"/>
      <c r="F199" s="25"/>
      <c r="G199" s="25" t="str">
        <f>IF(M199&gt;10000,"mega","")</f>
        <v/>
      </c>
      <c r="H199" s="26" t="str">
        <f>IF(M199&lt;10000,IF(M199&gt;1000,"medium-sized",""))</f>
        <v/>
      </c>
      <c r="I199" s="25" t="str">
        <f>IF(M199&lt;1000,"minor","")</f>
        <v>minor</v>
      </c>
      <c r="J199" s="25" t="s">
        <v>286</v>
      </c>
      <c r="K199" s="25" t="s">
        <v>292</v>
      </c>
      <c r="L199" s="24">
        <v>688.8</v>
      </c>
      <c r="M199" s="24">
        <v>432.0702</v>
      </c>
      <c r="N199" s="49">
        <f>M199*100/B199</f>
        <v>58.705190217391298</v>
      </c>
      <c r="O199" s="3">
        <v>499.29644999999999</v>
      </c>
      <c r="P199" s="3">
        <f>O199*100/B199</f>
        <v>67.839191576086947</v>
      </c>
      <c r="Q199" s="3">
        <f>P199-N199</f>
        <v>9.1340013586956488</v>
      </c>
      <c r="R199" s="49">
        <v>476.26074</v>
      </c>
      <c r="S199" s="3">
        <f>O199-R199</f>
        <v>23.035709999999995</v>
      </c>
      <c r="T199" s="3">
        <f>S199*100/O199</f>
        <v>4.6136338441821474</v>
      </c>
      <c r="U199" s="5" t="s">
        <v>226</v>
      </c>
      <c r="V199" s="2" t="s">
        <v>227</v>
      </c>
      <c r="X199" s="7">
        <f t="shared" si="6"/>
        <v>47.200000000000045</v>
      </c>
      <c r="Y199" s="1" t="e">
        <f>(L199*100/#REF!)-100</f>
        <v>#REF!</v>
      </c>
    </row>
    <row r="200" spans="1:25" x14ac:dyDescent="0.25">
      <c r="A200" s="2">
        <v>197</v>
      </c>
      <c r="B200" s="24">
        <v>650</v>
      </c>
      <c r="C200" s="25" t="s">
        <v>146</v>
      </c>
      <c r="D200" s="25" t="s">
        <v>146</v>
      </c>
      <c r="E200" s="25"/>
      <c r="F200" s="25"/>
      <c r="G200" s="25" t="str">
        <f>IF(M200&gt;10000,"mega","")</f>
        <v/>
      </c>
      <c r="H200" s="26" t="str">
        <f>IF(M200&lt;10000,IF(M200&gt;1000,"medium-sized",""))</f>
        <v/>
      </c>
      <c r="I200" s="25" t="str">
        <f>IF(M200&lt;1000,"minor","")</f>
        <v>minor</v>
      </c>
      <c r="J200" s="25" t="s">
        <v>286</v>
      </c>
      <c r="K200" s="25" t="s">
        <v>292</v>
      </c>
      <c r="L200" s="24">
        <v>573.70000000000005</v>
      </c>
      <c r="M200" s="24">
        <v>302.25150000000002</v>
      </c>
      <c r="N200" s="49">
        <f>M200*100/B200</f>
        <v>46.500230769230768</v>
      </c>
      <c r="O200" s="3">
        <v>331.67045000000002</v>
      </c>
      <c r="P200" s="3">
        <f>O200*100/B200</f>
        <v>51.026223076923074</v>
      </c>
      <c r="Q200" s="3">
        <f>P200-N200</f>
        <v>4.5259923076923059</v>
      </c>
      <c r="R200" s="49">
        <v>298.05786000000001</v>
      </c>
      <c r="S200" s="3">
        <f>O200-R200</f>
        <v>33.612590000000012</v>
      </c>
      <c r="T200" s="3">
        <f>S200*100/O200</f>
        <v>10.134333643530802</v>
      </c>
      <c r="U200" s="5" t="s">
        <v>226</v>
      </c>
      <c r="V200" s="2" t="s">
        <v>227</v>
      </c>
      <c r="X200" s="7">
        <f t="shared" si="6"/>
        <v>76.299999999999955</v>
      </c>
      <c r="Y200" s="1" t="e">
        <f>(L200*100/#REF!)-100</f>
        <v>#REF!</v>
      </c>
    </row>
    <row r="201" spans="1:25" x14ac:dyDescent="0.25">
      <c r="A201" s="2">
        <v>198</v>
      </c>
      <c r="B201" s="24">
        <v>845</v>
      </c>
      <c r="C201" s="25" t="s">
        <v>198</v>
      </c>
      <c r="D201" s="25" t="s">
        <v>198</v>
      </c>
      <c r="E201" s="25"/>
      <c r="F201" s="25"/>
      <c r="G201" s="25" t="str">
        <f>IF(M201&gt;10000,"mega","")</f>
        <v/>
      </c>
      <c r="H201" s="26" t="str">
        <f>IF(M201&lt;10000,IF(M201&gt;1000,"medium-sized",""))</f>
        <v/>
      </c>
      <c r="I201" s="25" t="str">
        <f>IF(M201&lt;1000,"minor","")</f>
        <v>minor</v>
      </c>
      <c r="J201" s="25" t="s">
        <v>286</v>
      </c>
      <c r="K201" s="25" t="s">
        <v>292</v>
      </c>
      <c r="L201" s="24">
        <v>671.8</v>
      </c>
      <c r="M201" s="24">
        <v>268.26389999999998</v>
      </c>
      <c r="N201" s="49">
        <f>M201*100/B201</f>
        <v>31.747207100591716</v>
      </c>
      <c r="O201" s="3">
        <v>323.12599999999998</v>
      </c>
      <c r="P201" s="3">
        <f>O201*100/B201</f>
        <v>38.239763313609465</v>
      </c>
      <c r="Q201" s="3">
        <f>P201-N201</f>
        <v>6.4925562130177497</v>
      </c>
      <c r="R201" s="7">
        <v>305.05344000000002</v>
      </c>
      <c r="S201" s="3">
        <f>O201-R201</f>
        <v>18.072559999999953</v>
      </c>
      <c r="T201" s="3">
        <f>S201*100/O201</f>
        <v>5.5930380099403809</v>
      </c>
      <c r="U201" s="5" t="s">
        <v>226</v>
      </c>
      <c r="V201" s="2" t="s">
        <v>227</v>
      </c>
      <c r="X201" s="7">
        <f t="shared" si="6"/>
        <v>173.20000000000005</v>
      </c>
      <c r="Y201" s="1" t="e">
        <f>(L201*100/#REF!)-100</f>
        <v>#REF!</v>
      </c>
    </row>
    <row r="202" spans="1:25" x14ac:dyDescent="0.25">
      <c r="A202" s="2">
        <v>199</v>
      </c>
      <c r="B202" s="24">
        <v>95</v>
      </c>
      <c r="C202" s="28" t="s">
        <v>2</v>
      </c>
      <c r="D202" s="25" t="s">
        <v>2</v>
      </c>
      <c r="E202" s="25" t="s">
        <v>2</v>
      </c>
      <c r="F202" s="25"/>
      <c r="G202" s="25" t="str">
        <f>IF(M202&gt;10000,"mega","")</f>
        <v/>
      </c>
      <c r="H202" s="26" t="str">
        <f>IF(M202&lt;10000,IF(M202&gt;1000,"medium-sized",""))</f>
        <v/>
      </c>
      <c r="I202" s="25" t="str">
        <f>IF(M202&lt;1000,"minor","")</f>
        <v>minor</v>
      </c>
      <c r="J202" s="25" t="s">
        <v>286</v>
      </c>
      <c r="K202" s="25" t="s">
        <v>292</v>
      </c>
      <c r="L202" s="24">
        <v>74.099999999999994</v>
      </c>
      <c r="M202" s="24">
        <v>34.141500000000001</v>
      </c>
      <c r="N202" s="49">
        <f>M202*100/B202</f>
        <v>35.938421052631583</v>
      </c>
      <c r="O202" s="3">
        <v>46.704749999999997</v>
      </c>
      <c r="P202" s="3">
        <f>O202*100/B202</f>
        <v>49.162894736842098</v>
      </c>
      <c r="Q202" s="3">
        <f>P202-N202</f>
        <v>13.224473684210516</v>
      </c>
      <c r="R202" s="3">
        <v>48.524000000000001</v>
      </c>
      <c r="S202" s="3">
        <f>O202-R202</f>
        <v>-1.8192500000000038</v>
      </c>
      <c r="T202" s="3">
        <f>S202*100/O202</f>
        <v>-3.895214084220564</v>
      </c>
      <c r="U202" s="5" t="s">
        <v>262</v>
      </c>
      <c r="V202" s="2" t="s">
        <v>301</v>
      </c>
      <c r="X202" s="7">
        <f t="shared" si="6"/>
        <v>20.900000000000006</v>
      </c>
      <c r="Y202" s="1" t="e">
        <f>(L202*100/#REF!)-100</f>
        <v>#REF!</v>
      </c>
    </row>
    <row r="203" spans="1:25" x14ac:dyDescent="0.25">
      <c r="A203" s="2">
        <v>200</v>
      </c>
      <c r="B203" s="24">
        <v>180</v>
      </c>
      <c r="C203" s="25" t="s">
        <v>32</v>
      </c>
      <c r="D203" s="25" t="s">
        <v>32</v>
      </c>
      <c r="E203" s="25"/>
      <c r="F203" s="25"/>
      <c r="G203" s="25" t="str">
        <f>IF(M203&gt;10000,"mega","")</f>
        <v/>
      </c>
      <c r="H203" s="26" t="str">
        <f>IF(M203&lt;10000,IF(M203&gt;1000,"medium-sized",""))</f>
        <v/>
      </c>
      <c r="I203" s="25" t="str">
        <f>IF(M203&lt;1000,"minor","")</f>
        <v>minor</v>
      </c>
      <c r="J203" s="25" t="s">
        <v>286</v>
      </c>
      <c r="K203" s="25" t="s">
        <v>292</v>
      </c>
      <c r="L203" s="24">
        <v>150.5</v>
      </c>
      <c r="M203" s="24">
        <v>50.5764</v>
      </c>
      <c r="N203" s="49">
        <f>M203*100/B203</f>
        <v>28.098000000000003</v>
      </c>
      <c r="O203" s="3">
        <v>64.828199999999995</v>
      </c>
      <c r="P203" s="3">
        <f>O203*100/B203</f>
        <v>36.015666666666668</v>
      </c>
      <c r="Q203" s="3">
        <f>P203-N203</f>
        <v>7.9176666666666655</v>
      </c>
      <c r="R203" s="3">
        <v>71.680210000000002</v>
      </c>
      <c r="S203" s="3">
        <f>O203-R203</f>
        <v>-6.852010000000007</v>
      </c>
      <c r="T203" s="3">
        <f>S203*100/O203</f>
        <v>-10.569489820787879</v>
      </c>
      <c r="U203" s="5" t="s">
        <v>262</v>
      </c>
      <c r="V203" s="2" t="s">
        <v>301</v>
      </c>
      <c r="X203" s="7">
        <f t="shared" si="6"/>
        <v>29.5</v>
      </c>
      <c r="Y203" s="1" t="e">
        <f>(L203*100/#REF!)-100</f>
        <v>#REF!</v>
      </c>
    </row>
    <row r="204" spans="1:25" x14ac:dyDescent="0.25">
      <c r="A204" s="2">
        <v>201</v>
      </c>
      <c r="B204" s="24">
        <v>522</v>
      </c>
      <c r="C204" s="25" t="s">
        <v>15</v>
      </c>
      <c r="D204" s="25" t="s">
        <v>15</v>
      </c>
      <c r="E204" s="25"/>
      <c r="F204" s="25"/>
      <c r="G204" s="25" t="str">
        <f>IF(M204&gt;10000,"mega","")</f>
        <v/>
      </c>
      <c r="H204" s="26" t="str">
        <f>IF(M204&lt;10000,IF(M204&gt;1000,"medium-sized",""))</f>
        <v/>
      </c>
      <c r="I204" s="25" t="str">
        <f>IF(M204&lt;1000,"minor","")</f>
        <v>minor</v>
      </c>
      <c r="J204" s="25" t="s">
        <v>286</v>
      </c>
      <c r="K204" s="25" t="s">
        <v>292</v>
      </c>
      <c r="L204" s="24">
        <v>375</v>
      </c>
      <c r="M204" s="24">
        <v>166.22819999999999</v>
      </c>
      <c r="N204" s="49">
        <f>M204*100/B204</f>
        <v>31.844482758620689</v>
      </c>
      <c r="O204" s="3">
        <v>217.90135000000001</v>
      </c>
      <c r="P204" s="3">
        <f>O204*100/B204</f>
        <v>41.743553639846745</v>
      </c>
      <c r="Q204" s="3">
        <f>P204-N204</f>
        <v>9.8990708812260557</v>
      </c>
      <c r="R204" s="3">
        <v>225.73473000000001</v>
      </c>
      <c r="S204" s="3">
        <f>O204-R204</f>
        <v>-7.8333800000000053</v>
      </c>
      <c r="T204" s="3">
        <f>S204*100/O204</f>
        <v>-3.5949203618977141</v>
      </c>
      <c r="U204" s="5" t="s">
        <v>226</v>
      </c>
      <c r="V204" s="2" t="s">
        <v>249</v>
      </c>
      <c r="X204" s="7">
        <f t="shared" si="6"/>
        <v>147</v>
      </c>
      <c r="Y204" s="1" t="e">
        <f>(L204*100/#REF!)-100</f>
        <v>#REF!</v>
      </c>
    </row>
    <row r="205" spans="1:25" x14ac:dyDescent="0.25">
      <c r="A205" s="2">
        <v>202</v>
      </c>
      <c r="B205" s="24">
        <v>313</v>
      </c>
      <c r="C205" s="25" t="s">
        <v>57</v>
      </c>
      <c r="D205" s="25" t="s">
        <v>57</v>
      </c>
      <c r="E205" s="25"/>
      <c r="F205" s="25"/>
      <c r="G205" s="25" t="str">
        <f>IF(M205&gt;10000,"mega","")</f>
        <v/>
      </c>
      <c r="H205" s="26" t="str">
        <f>IF(M205&lt;10000,IF(M205&gt;1000,"medium-sized",""))</f>
        <v/>
      </c>
      <c r="I205" s="25" t="str">
        <f>IF(M205&lt;1000,"minor","")</f>
        <v>minor</v>
      </c>
      <c r="J205" s="25" t="s">
        <v>286</v>
      </c>
      <c r="K205" s="25" t="s">
        <v>292</v>
      </c>
      <c r="L205" s="24">
        <v>173.8</v>
      </c>
      <c r="M205" s="24">
        <v>56.934899999999999</v>
      </c>
      <c r="N205" s="49">
        <f>M205*100/B205</f>
        <v>18.190063897763579</v>
      </c>
      <c r="O205" s="3">
        <v>55.744399999999999</v>
      </c>
      <c r="P205" s="3">
        <f>O205*100/B205</f>
        <v>17.809712460063896</v>
      </c>
      <c r="Q205" s="3">
        <f>P205-N205</f>
        <v>-0.38035143769968371</v>
      </c>
      <c r="R205" s="3">
        <v>71.696250000000006</v>
      </c>
      <c r="S205" s="3">
        <f>O205-R205</f>
        <v>-15.951850000000007</v>
      </c>
      <c r="T205" s="3">
        <f>S205*100/O205</f>
        <v>-28.616058294644859</v>
      </c>
      <c r="U205" s="5" t="s">
        <v>226</v>
      </c>
      <c r="V205" s="2" t="s">
        <v>249</v>
      </c>
      <c r="X205" s="7">
        <f t="shared" si="6"/>
        <v>139.19999999999999</v>
      </c>
      <c r="Y205" s="1" t="e">
        <f>(L205*100/#REF!)-100</f>
        <v>#REF!</v>
      </c>
    </row>
    <row r="206" spans="1:25" x14ac:dyDescent="0.25">
      <c r="A206" s="2">
        <v>203</v>
      </c>
      <c r="B206" s="8">
        <v>2672</v>
      </c>
      <c r="C206" s="10" t="s">
        <v>93</v>
      </c>
      <c r="D206" s="10" t="s">
        <v>93</v>
      </c>
      <c r="E206" s="10"/>
      <c r="F206" s="10"/>
      <c r="G206" s="10" t="str">
        <f>IF(M206&gt;10000,"mega","")</f>
        <v/>
      </c>
      <c r="H206" s="11" t="str">
        <f>IF(M206&lt;10000,IF(M206&gt;1000,"medium-sized",""))</f>
        <v>medium-sized</v>
      </c>
      <c r="I206" s="10" t="str">
        <f>IF(M206&lt;1000,"minor","")</f>
        <v/>
      </c>
      <c r="J206" s="10" t="s">
        <v>286</v>
      </c>
      <c r="K206" s="10" t="s">
        <v>324</v>
      </c>
      <c r="L206" s="8">
        <v>2401.5</v>
      </c>
      <c r="M206" s="8">
        <v>1371.6621</v>
      </c>
      <c r="N206" s="49">
        <f>M206*100/B206</f>
        <v>51.334659431137723</v>
      </c>
      <c r="O206" s="3">
        <v>1695.26315</v>
      </c>
      <c r="P206" s="3">
        <f>O206*100/B206</f>
        <v>63.445477170658684</v>
      </c>
      <c r="Q206" s="3">
        <f>P206-N206</f>
        <v>12.110817739520961</v>
      </c>
      <c r="R206" s="3">
        <v>2526.4661000000001</v>
      </c>
      <c r="S206" s="3">
        <f>O206-R206</f>
        <v>-831.2029500000001</v>
      </c>
      <c r="T206" s="3">
        <f>S206*100/O206</f>
        <v>-49.030910038951781</v>
      </c>
      <c r="U206" s="5" t="s">
        <v>226</v>
      </c>
      <c r="V206" s="2" t="s">
        <v>227</v>
      </c>
      <c r="X206" s="7">
        <f t="shared" si="6"/>
        <v>270.5</v>
      </c>
      <c r="Y206" s="1" t="e">
        <f>(L206*100/#REF!)-100</f>
        <v>#REF!</v>
      </c>
    </row>
    <row r="207" spans="1:25" x14ac:dyDescent="0.25">
      <c r="A207" s="2">
        <v>204</v>
      </c>
      <c r="B207" s="24">
        <v>1162</v>
      </c>
      <c r="C207" s="25" t="s">
        <v>107</v>
      </c>
      <c r="D207" s="25" t="s">
        <v>107</v>
      </c>
      <c r="E207" s="25" t="s">
        <v>107</v>
      </c>
      <c r="F207" s="25"/>
      <c r="G207" s="25" t="str">
        <f>IF(M207&gt;10000,"mega","")</f>
        <v/>
      </c>
      <c r="H207" s="26" t="str">
        <f>IF(M207&lt;10000,IF(M207&gt;1000,"medium-sized",""))</f>
        <v/>
      </c>
      <c r="I207" s="25" t="str">
        <f>IF(M207&lt;1000,"minor","")</f>
        <v>minor</v>
      </c>
      <c r="J207" s="25" t="s">
        <v>260</v>
      </c>
      <c r="K207" s="25" t="s">
        <v>332</v>
      </c>
      <c r="L207" s="24">
        <v>974.1</v>
      </c>
      <c r="M207" s="24">
        <v>466.58429999999998</v>
      </c>
      <c r="N207" s="49">
        <f>M207*100/B207</f>
        <v>40.15355421686747</v>
      </c>
      <c r="O207" s="3">
        <v>542.17920000000004</v>
      </c>
      <c r="P207" s="3">
        <f>O207*100/B207</f>
        <v>46.65913941480207</v>
      </c>
      <c r="Q207" s="3">
        <f>P207-N207</f>
        <v>6.5055851979346002</v>
      </c>
      <c r="R207" s="3">
        <v>556.02263000000005</v>
      </c>
      <c r="S207" s="3">
        <f>O207-R207</f>
        <v>-13.843430000000012</v>
      </c>
      <c r="T207" s="3">
        <f>S207*100/O207</f>
        <v>-2.5532941876043957</v>
      </c>
      <c r="U207" s="5" t="s">
        <v>226</v>
      </c>
      <c r="V207" s="2" t="s">
        <v>249</v>
      </c>
      <c r="X207" s="7">
        <f t="shared" si="6"/>
        <v>187.89999999999998</v>
      </c>
      <c r="Y207" s="1" t="e">
        <f>(L207*100/#REF!)-100</f>
        <v>#REF!</v>
      </c>
    </row>
    <row r="208" spans="1:25" x14ac:dyDescent="0.25">
      <c r="A208" s="2">
        <v>205</v>
      </c>
      <c r="B208" s="3">
        <v>65157</v>
      </c>
      <c r="C208" s="4" t="s">
        <v>187</v>
      </c>
      <c r="D208" s="67" t="s">
        <v>187</v>
      </c>
      <c r="E208" s="2" t="s">
        <v>312</v>
      </c>
      <c r="F208" s="2"/>
      <c r="G208" s="2" t="str">
        <f>IF(M208&gt;10000,"mega","")</f>
        <v>mega</v>
      </c>
      <c r="H208" s="5"/>
      <c r="I208" s="2" t="str">
        <f>IF(M208&lt;1000,"minor","")</f>
        <v/>
      </c>
      <c r="J208" s="2" t="s">
        <v>224</v>
      </c>
      <c r="K208" s="2" t="s">
        <v>288</v>
      </c>
      <c r="L208" s="3">
        <v>64662.9</v>
      </c>
      <c r="M208" s="6">
        <v>36734</v>
      </c>
      <c r="N208" s="49">
        <f>M208*100/B208</f>
        <v>56.377672391301012</v>
      </c>
      <c r="O208" s="3">
        <v>54139.498749999999</v>
      </c>
      <c r="P208" s="3">
        <f>O208*100/B208</f>
        <v>83.090840201359796</v>
      </c>
      <c r="Q208" s="3">
        <f>P208-N208</f>
        <v>26.713167810058785</v>
      </c>
      <c r="R208" s="7">
        <v>30481.8534900001</v>
      </c>
      <c r="S208" s="3">
        <f>O208-R208</f>
        <v>23657.645259999899</v>
      </c>
      <c r="T208" s="3">
        <f>S208*100/O208</f>
        <v>43.697569808032071</v>
      </c>
      <c r="U208" s="5" t="s">
        <v>262</v>
      </c>
      <c r="V208" s="2" t="s">
        <v>313</v>
      </c>
      <c r="X208" s="7">
        <f t="shared" si="6"/>
        <v>494.09999999999854</v>
      </c>
      <c r="Y208" s="1" t="e">
        <f>(L208*100/#REF!)-100</f>
        <v>#REF!</v>
      </c>
    </row>
    <row r="209" spans="1:25" x14ac:dyDescent="0.25">
      <c r="A209" s="2">
        <v>206</v>
      </c>
      <c r="B209" s="8">
        <v>2315</v>
      </c>
      <c r="C209" s="10" t="s">
        <v>64</v>
      </c>
      <c r="D209" s="10" t="s">
        <v>64</v>
      </c>
      <c r="E209" s="10"/>
      <c r="F209" s="10"/>
      <c r="G209" s="10" t="str">
        <f>IF(M209&gt;10000,"mega","")</f>
        <v/>
      </c>
      <c r="H209" s="11" t="str">
        <f>IF(M209&lt;10000,IF(M209&gt;1000,"medium-sized",""))</f>
        <v>medium-sized</v>
      </c>
      <c r="I209" s="10" t="str">
        <f>IF(M209&lt;1000,"minor","")</f>
        <v/>
      </c>
      <c r="J209" s="10" t="s">
        <v>224</v>
      </c>
      <c r="K209" s="10" t="s">
        <v>349</v>
      </c>
      <c r="L209" s="8">
        <v>2310</v>
      </c>
      <c r="M209" s="8">
        <v>1404.6371999999999</v>
      </c>
      <c r="N209" s="49">
        <f>M209*100/B209</f>
        <v>60.675473002159826</v>
      </c>
      <c r="O209" s="3">
        <v>1978.3341</v>
      </c>
      <c r="P209" s="3">
        <f>O209*100/B209</f>
        <v>85.457196544276457</v>
      </c>
      <c r="Q209" s="3">
        <f>P209-N209</f>
        <v>24.78172354211663</v>
      </c>
      <c r="R209" s="3">
        <v>1512.3478600000001</v>
      </c>
      <c r="S209" s="3">
        <f>O209-R209</f>
        <v>465.98623999999995</v>
      </c>
      <c r="T209" s="3">
        <f>S209*100/O209</f>
        <v>23.554476465830515</v>
      </c>
      <c r="U209" s="5" t="s">
        <v>262</v>
      </c>
      <c r="V209" s="2" t="s">
        <v>313</v>
      </c>
      <c r="X209" s="7">
        <f t="shared" si="6"/>
        <v>5</v>
      </c>
      <c r="Y209" s="1" t="e">
        <f>(L209*100/#REF!)-100</f>
        <v>#REF!</v>
      </c>
    </row>
    <row r="210" spans="1:25" x14ac:dyDescent="0.25">
      <c r="A210" s="2">
        <v>207</v>
      </c>
      <c r="B210" s="24">
        <v>1269</v>
      </c>
      <c r="C210" s="25" t="s">
        <v>102</v>
      </c>
      <c r="D210" s="25" t="s">
        <v>102</v>
      </c>
      <c r="E210" s="25"/>
      <c r="F210" s="25"/>
      <c r="G210" s="25" t="str">
        <f>IF(M210&gt;10000,"mega","")</f>
        <v/>
      </c>
      <c r="H210" s="26" t="str">
        <f>IF(M210&lt;10000,IF(M210&gt;1000,"medium-sized",""))</f>
        <v/>
      </c>
      <c r="I210" s="25" t="str">
        <f>IF(M210&lt;1000,"minor","")</f>
        <v>minor</v>
      </c>
      <c r="J210" s="25" t="s">
        <v>224</v>
      </c>
      <c r="K210" s="25" t="s">
        <v>349</v>
      </c>
      <c r="L210" s="24">
        <v>1207.4000000000001</v>
      </c>
      <c r="M210" s="24">
        <v>654.17219999999998</v>
      </c>
      <c r="N210" s="49">
        <f>M210*100/B210</f>
        <v>51.550212765957447</v>
      </c>
      <c r="O210" s="3">
        <v>624.15445</v>
      </c>
      <c r="P210" s="3">
        <f>O210*100/B210</f>
        <v>49.184747832939323</v>
      </c>
      <c r="Q210" s="3">
        <f>P210-N210</f>
        <v>-2.3654649330181243</v>
      </c>
      <c r="R210" s="3">
        <v>661.29130999999995</v>
      </c>
      <c r="S210" s="3">
        <f>O210-R210</f>
        <v>-37.136859999999956</v>
      </c>
      <c r="T210" s="3">
        <f>S210*100/O210</f>
        <v>-5.9499471645199291</v>
      </c>
      <c r="U210" s="5" t="s">
        <v>262</v>
      </c>
      <c r="V210" s="2" t="s">
        <v>313</v>
      </c>
      <c r="X210" s="7">
        <f t="shared" ref="X210:X241" si="7">B210-L210</f>
        <v>61.599999999999909</v>
      </c>
      <c r="Y210" s="1" t="e">
        <f>(L210*100/#REF!)-100</f>
        <v>#REF!</v>
      </c>
    </row>
    <row r="211" spans="1:25" x14ac:dyDescent="0.25">
      <c r="A211" s="2">
        <v>208</v>
      </c>
      <c r="B211" s="8">
        <v>1379</v>
      </c>
      <c r="C211" s="10" t="s">
        <v>62</v>
      </c>
      <c r="D211" s="10" t="s">
        <v>62</v>
      </c>
      <c r="E211" s="10"/>
      <c r="F211" s="10"/>
      <c r="G211" s="10" t="str">
        <f>IF(M211&gt;10000,"mega","")</f>
        <v/>
      </c>
      <c r="H211" s="11" t="str">
        <f>IF(M211&lt;10000,IF(M211&gt;1000,"medium-sized",""))</f>
        <v>medium-sized</v>
      </c>
      <c r="I211" s="10" t="str">
        <f>IF(M211&lt;1000,"minor","")</f>
        <v/>
      </c>
      <c r="J211" s="10" t="s">
        <v>224</v>
      </c>
      <c r="K211" s="10" t="s">
        <v>349</v>
      </c>
      <c r="L211" s="8">
        <v>1337.2</v>
      </c>
      <c r="M211" s="8">
        <v>1043.5959</v>
      </c>
      <c r="N211" s="49">
        <f>M211*100/B211</f>
        <v>75.677730239303841</v>
      </c>
      <c r="O211" s="3">
        <v>1139.31565</v>
      </c>
      <c r="P211" s="3">
        <f>O211*100/B211</f>
        <v>82.618973894126185</v>
      </c>
      <c r="Q211" s="3">
        <f>P211-N211</f>
        <v>6.941243654822344</v>
      </c>
      <c r="R211" s="3">
        <v>853.50595999999905</v>
      </c>
      <c r="S211" s="3">
        <f>O211-R211</f>
        <v>285.80969000000096</v>
      </c>
      <c r="T211" s="3">
        <f>S211*100/O211</f>
        <v>25.086084791339516</v>
      </c>
      <c r="U211" s="5" t="s">
        <v>262</v>
      </c>
      <c r="V211" s="2" t="s">
        <v>263</v>
      </c>
      <c r="X211" s="7">
        <f t="shared" si="7"/>
        <v>41.799999999999955</v>
      </c>
      <c r="Y211" s="1" t="e">
        <f>(L211*100/#REF!)-100</f>
        <v>#REF!</v>
      </c>
    </row>
    <row r="212" spans="1:25" x14ac:dyDescent="0.25">
      <c r="A212" s="2">
        <v>209</v>
      </c>
      <c r="B212" s="24">
        <v>1466</v>
      </c>
      <c r="C212" s="25" t="s">
        <v>185</v>
      </c>
      <c r="D212" s="25" t="s">
        <v>185</v>
      </c>
      <c r="E212" s="25"/>
      <c r="F212" s="25"/>
      <c r="G212" s="25" t="str">
        <f>IF(M212&gt;10000,"mega","")</f>
        <v/>
      </c>
      <c r="H212" s="26" t="str">
        <f>IF(M212&lt;10000,IF(M212&gt;1000,"medium-sized",""))</f>
        <v/>
      </c>
      <c r="I212" s="25" t="str">
        <f>IF(M212&lt;1000,"minor","")</f>
        <v>minor</v>
      </c>
      <c r="J212" s="25" t="s">
        <v>224</v>
      </c>
      <c r="K212" s="25" t="s">
        <v>349</v>
      </c>
      <c r="L212" s="24">
        <v>1465.6</v>
      </c>
      <c r="M212" s="24">
        <v>969.10019999999997</v>
      </c>
      <c r="N212" s="49">
        <f>M212*100/B212</f>
        <v>66.105061391541611</v>
      </c>
      <c r="O212" s="3">
        <v>1190.0011500000001</v>
      </c>
      <c r="P212" s="3">
        <f>O212*100/B212</f>
        <v>81.173339017735344</v>
      </c>
      <c r="Q212" s="3">
        <f>P212-N212</f>
        <v>15.068277626193733</v>
      </c>
      <c r="R212" s="7">
        <v>1029.71154</v>
      </c>
      <c r="S212" s="3">
        <f>O212-R212</f>
        <v>160.28961000000004</v>
      </c>
      <c r="T212" s="3">
        <f>S212*100/O212</f>
        <v>13.46970210911141</v>
      </c>
      <c r="U212" s="5" t="s">
        <v>262</v>
      </c>
      <c r="V212" s="2" t="s">
        <v>263</v>
      </c>
      <c r="X212" s="7">
        <f t="shared" si="7"/>
        <v>0.40000000000009095</v>
      </c>
      <c r="Y212" s="1" t="e">
        <f>(L212*100/#REF!)-100</f>
        <v>#REF!</v>
      </c>
    </row>
    <row r="213" spans="1:25" x14ac:dyDescent="0.25">
      <c r="A213" s="2">
        <v>210</v>
      </c>
      <c r="B213" s="24">
        <v>1138</v>
      </c>
      <c r="C213" s="25" t="s">
        <v>159</v>
      </c>
      <c r="D213" s="25" t="s">
        <v>159</v>
      </c>
      <c r="E213" s="25"/>
      <c r="F213" s="25"/>
      <c r="G213" s="25" t="str">
        <f>IF(M213&gt;10000,"mega","")</f>
        <v/>
      </c>
      <c r="H213" s="26" t="str">
        <f>IF(M213&lt;10000,IF(M213&gt;1000,"medium-sized",""))</f>
        <v/>
      </c>
      <c r="I213" s="25" t="str">
        <f>IF(M213&lt;1000,"minor","")</f>
        <v>minor</v>
      </c>
      <c r="J213" s="25" t="s">
        <v>224</v>
      </c>
      <c r="K213" s="25" t="s">
        <v>349</v>
      </c>
      <c r="L213" s="24">
        <v>1117.7</v>
      </c>
      <c r="M213" s="24">
        <v>799.92359999999996</v>
      </c>
      <c r="N213" s="49">
        <f>M213*100/B213</f>
        <v>70.292056239015821</v>
      </c>
      <c r="O213" s="3">
        <v>959.75160000000005</v>
      </c>
      <c r="P213" s="3">
        <f>O213*100/B213</f>
        <v>84.336695957820737</v>
      </c>
      <c r="Q213" s="3">
        <f>P213-N213</f>
        <v>14.044639718804916</v>
      </c>
      <c r="R213" s="7">
        <v>882.39229</v>
      </c>
      <c r="S213" s="3">
        <f>O213-R213</f>
        <v>77.35931000000005</v>
      </c>
      <c r="T213" s="3">
        <f>S213*100/O213</f>
        <v>8.0603470731385123</v>
      </c>
      <c r="U213" s="5" t="s">
        <v>262</v>
      </c>
      <c r="V213" s="2" t="s">
        <v>263</v>
      </c>
      <c r="X213" s="7">
        <f t="shared" si="7"/>
        <v>20.299999999999955</v>
      </c>
      <c r="Y213" s="1" t="e">
        <f>(L213*100/#REF!)-100</f>
        <v>#REF!</v>
      </c>
    </row>
    <row r="214" spans="1:25" x14ac:dyDescent="0.25">
      <c r="A214" s="2">
        <v>211</v>
      </c>
      <c r="B214" s="24">
        <v>1125</v>
      </c>
      <c r="C214" s="25" t="s">
        <v>52</v>
      </c>
      <c r="D214" s="25" t="s">
        <v>52</v>
      </c>
      <c r="E214" s="25"/>
      <c r="F214" s="25"/>
      <c r="G214" s="25" t="str">
        <f>IF(M214&gt;10000,"mega","")</f>
        <v/>
      </c>
      <c r="H214" s="26" t="str">
        <f>IF(M214&lt;10000,IF(M214&gt;1000,"medium-sized",""))</f>
        <v/>
      </c>
      <c r="I214" s="25" t="str">
        <f>IF(M214&lt;1000,"minor","")</f>
        <v>minor</v>
      </c>
      <c r="J214" s="25" t="s">
        <v>224</v>
      </c>
      <c r="K214" s="25" t="s">
        <v>349</v>
      </c>
      <c r="L214" s="24">
        <v>1123</v>
      </c>
      <c r="M214" s="24">
        <v>785.69190000000003</v>
      </c>
      <c r="N214" s="49">
        <f>M214*100/B214</f>
        <v>69.839280000000002</v>
      </c>
      <c r="O214" s="3">
        <v>956.95725000000004</v>
      </c>
      <c r="P214" s="3">
        <f>O214*100/B214</f>
        <v>85.062866666666679</v>
      </c>
      <c r="Q214" s="3">
        <f>P214-N214</f>
        <v>15.223586666666677</v>
      </c>
      <c r="R214" s="3">
        <v>854.35082</v>
      </c>
      <c r="S214" s="3">
        <f>O214-R214</f>
        <v>102.60643000000005</v>
      </c>
      <c r="T214" s="3">
        <f>S214*100/O214</f>
        <v>10.722153993817386</v>
      </c>
      <c r="U214" s="5" t="s">
        <v>262</v>
      </c>
      <c r="V214" s="2" t="s">
        <v>263</v>
      </c>
      <c r="X214" s="7">
        <f t="shared" si="7"/>
        <v>2</v>
      </c>
      <c r="Y214" s="1" t="e">
        <f>(L214*100/#REF!)-100</f>
        <v>#REF!</v>
      </c>
    </row>
    <row r="215" spans="1:25" x14ac:dyDescent="0.25">
      <c r="A215" s="2">
        <v>212</v>
      </c>
      <c r="B215" s="24">
        <v>692</v>
      </c>
      <c r="C215" s="25" t="s">
        <v>51</v>
      </c>
      <c r="D215" s="25" t="s">
        <v>51</v>
      </c>
      <c r="E215" s="25"/>
      <c r="F215" s="25"/>
      <c r="G215" s="25" t="str">
        <f>IF(M215&gt;10000,"mega","")</f>
        <v/>
      </c>
      <c r="H215" s="26" t="str">
        <f>IF(M215&lt;10000,IF(M215&gt;1000,"medium-sized",""))</f>
        <v/>
      </c>
      <c r="I215" s="25" t="str">
        <f>IF(M215&lt;1000,"minor","")</f>
        <v>minor</v>
      </c>
      <c r="J215" s="25" t="s">
        <v>224</v>
      </c>
      <c r="K215" s="25" t="s">
        <v>349</v>
      </c>
      <c r="L215" s="24">
        <v>691.5</v>
      </c>
      <c r="M215" s="24">
        <v>438.49349999999998</v>
      </c>
      <c r="N215" s="49">
        <f>M215*100/B215</f>
        <v>63.366112716763006</v>
      </c>
      <c r="O215" s="3">
        <v>518.78420000000006</v>
      </c>
      <c r="P215" s="3">
        <f>O215*100/B215</f>
        <v>74.968815028901744</v>
      </c>
      <c r="Q215" s="3">
        <f>P215-N215</f>
        <v>11.602702312138739</v>
      </c>
      <c r="R215" s="3">
        <v>461.34618999999998</v>
      </c>
      <c r="S215" s="3">
        <f>O215-R215</f>
        <v>57.438010000000077</v>
      </c>
      <c r="T215" s="3">
        <f>S215*100/O215</f>
        <v>11.071657540842622</v>
      </c>
      <c r="U215" s="5" t="s">
        <v>262</v>
      </c>
      <c r="V215" s="2" t="s">
        <v>263</v>
      </c>
      <c r="X215" s="7">
        <f t="shared" si="7"/>
        <v>0.5</v>
      </c>
      <c r="Y215" s="1" t="e">
        <f>(L215*100/#REF!)-100</f>
        <v>#REF!</v>
      </c>
    </row>
    <row r="216" spans="1:25" x14ac:dyDescent="0.25">
      <c r="A216" s="2">
        <v>213</v>
      </c>
      <c r="B216" s="24">
        <v>1297</v>
      </c>
      <c r="C216" s="25" t="s">
        <v>74</v>
      </c>
      <c r="D216" s="25" t="s">
        <v>74</v>
      </c>
      <c r="E216" s="25"/>
      <c r="F216" s="25"/>
      <c r="G216" s="25" t="str">
        <f>IF(M216&gt;10000,"mega","")</f>
        <v/>
      </c>
      <c r="H216" s="26" t="str">
        <f>IF(M216&lt;10000,IF(M216&gt;1000,"medium-sized",""))</f>
        <v/>
      </c>
      <c r="I216" s="25" t="str">
        <f>IF(M216&lt;1000,"minor","")</f>
        <v>minor</v>
      </c>
      <c r="J216" s="25" t="s">
        <v>224</v>
      </c>
      <c r="K216" s="25" t="s">
        <v>349</v>
      </c>
      <c r="L216" s="24">
        <v>1263.7</v>
      </c>
      <c r="M216" s="24">
        <v>610.02719999999999</v>
      </c>
      <c r="N216" s="49">
        <f>M216*100/B216</f>
        <v>47.033708558211259</v>
      </c>
      <c r="O216" s="3">
        <v>782.59670000000006</v>
      </c>
      <c r="P216" s="3">
        <f>O216*100/B216</f>
        <v>60.338989976869712</v>
      </c>
      <c r="Q216" s="3">
        <f>P216-N216</f>
        <v>13.305281418658453</v>
      </c>
      <c r="R216" s="3">
        <v>633.64163999999903</v>
      </c>
      <c r="S216" s="3">
        <f>O216-R216</f>
        <v>148.95506000000103</v>
      </c>
      <c r="T216" s="3">
        <f>S216*100/O216</f>
        <v>19.033438295868233</v>
      </c>
      <c r="U216" s="5" t="s">
        <v>262</v>
      </c>
      <c r="V216" s="2" t="s">
        <v>313</v>
      </c>
      <c r="X216" s="7">
        <f t="shared" si="7"/>
        <v>33.299999999999955</v>
      </c>
      <c r="Y216" s="1" t="e">
        <f>(L216*100/#REF!)-100</f>
        <v>#REF!</v>
      </c>
    </row>
    <row r="217" spans="1:25" x14ac:dyDescent="0.25">
      <c r="A217" s="2">
        <v>214</v>
      </c>
      <c r="B217" s="69">
        <v>2413</v>
      </c>
      <c r="C217" s="14" t="s">
        <v>36</v>
      </c>
      <c r="D217" s="14" t="s">
        <v>36</v>
      </c>
      <c r="E217" s="14"/>
      <c r="F217" s="14"/>
      <c r="G217" s="14" t="str">
        <f>IF(M217&gt;10000,"mega","")</f>
        <v/>
      </c>
      <c r="H217" s="70" t="str">
        <f>IF(M217&lt;10000,IF(M217&gt;1000,"medium-sized",""))</f>
        <v>medium-sized</v>
      </c>
      <c r="I217" s="14" t="str">
        <f>IF(M217&lt;1000,"minor","")</f>
        <v/>
      </c>
      <c r="J217" s="14" t="s">
        <v>224</v>
      </c>
      <c r="K217" s="14" t="s">
        <v>356</v>
      </c>
      <c r="L217" s="69">
        <v>2374.8000000000002</v>
      </c>
      <c r="M217" s="69">
        <v>1215.9476999999999</v>
      </c>
      <c r="N217" s="49">
        <f>M217*100/B217</f>
        <v>50.391533360961454</v>
      </c>
      <c r="O217" s="3">
        <v>1553.3909000000001</v>
      </c>
      <c r="P217" s="3">
        <f>O217*100/B217</f>
        <v>64.37591794446746</v>
      </c>
      <c r="Q217" s="3">
        <f>P217-N217</f>
        <v>13.984384583506007</v>
      </c>
      <c r="R217" s="3">
        <v>944.58601000000203</v>
      </c>
      <c r="S217" s="3">
        <f>O217-R217</f>
        <v>608.80488999999807</v>
      </c>
      <c r="T217" s="3">
        <f>S217*100/O217</f>
        <v>39.191995395363655</v>
      </c>
      <c r="U217" s="5" t="s">
        <v>262</v>
      </c>
      <c r="V217" s="2" t="s">
        <v>313</v>
      </c>
      <c r="X217" s="7">
        <f t="shared" si="7"/>
        <v>38.199999999999818</v>
      </c>
      <c r="Y217" s="1" t="e">
        <f>(L217*100/#REF!)-100</f>
        <v>#REF!</v>
      </c>
    </row>
    <row r="218" spans="1:25" x14ac:dyDescent="0.25">
      <c r="A218" s="68">
        <v>215</v>
      </c>
      <c r="B218" s="69">
        <v>11201</v>
      </c>
      <c r="C218" s="91" t="s">
        <v>29</v>
      </c>
      <c r="D218" s="91" t="s">
        <v>29</v>
      </c>
      <c r="E218" s="91" t="s">
        <v>29</v>
      </c>
      <c r="F218" s="92"/>
      <c r="G218" s="93" t="str">
        <f>IF(M218&gt;10000,"mega","")</f>
        <v/>
      </c>
      <c r="H218" s="94" t="str">
        <f>IF(M218&lt;10000,IF(M218&gt;1000,"medium-sized",""))</f>
        <v>medium-sized</v>
      </c>
      <c r="I218" s="93" t="str">
        <f>IF(M218&lt;1000,"minor","")</f>
        <v/>
      </c>
      <c r="J218" s="93" t="s">
        <v>235</v>
      </c>
      <c r="K218" s="93" t="s">
        <v>328</v>
      </c>
      <c r="L218" s="69">
        <v>11000.8</v>
      </c>
      <c r="M218" s="95">
        <v>3402</v>
      </c>
      <c r="N218" s="49">
        <f>M218*100/B218</f>
        <v>30.372288188554592</v>
      </c>
      <c r="O218" s="3">
        <v>7323.7281499999999</v>
      </c>
      <c r="P218" s="3">
        <f>O218*100/B218</f>
        <v>65.384592000714221</v>
      </c>
      <c r="Q218" s="3">
        <f>P218-N218</f>
        <v>35.01230381215963</v>
      </c>
      <c r="R218" s="3">
        <v>5974.4926399999904</v>
      </c>
      <c r="S218" s="3">
        <f>O218-R218</f>
        <v>1349.2355100000095</v>
      </c>
      <c r="T218" s="3">
        <f>S218*100/O218</f>
        <v>18.422796182023902</v>
      </c>
      <c r="U218" s="5" t="s">
        <v>226</v>
      </c>
      <c r="V218" s="2" t="s">
        <v>227</v>
      </c>
      <c r="X218" s="7">
        <f t="shared" si="7"/>
        <v>200.20000000000073</v>
      </c>
      <c r="Y218" s="1" t="e">
        <f>(L218*100/#REF!)-100</f>
        <v>#REF!</v>
      </c>
    </row>
    <row r="219" spans="1:25" x14ac:dyDescent="0.25">
      <c r="A219" s="2">
        <v>216</v>
      </c>
      <c r="B219" s="8">
        <v>17234</v>
      </c>
      <c r="C219" s="62" t="s">
        <v>7</v>
      </c>
      <c r="D219" s="62" t="s">
        <v>7</v>
      </c>
      <c r="E219" s="10" t="s">
        <v>7</v>
      </c>
      <c r="F219" s="10"/>
      <c r="G219" s="10"/>
      <c r="H219" s="11" t="str">
        <f>IF(M219&lt;10000,IF(M219&gt;1000,"medium-sized",""))</f>
        <v>medium-sized</v>
      </c>
      <c r="I219" s="10"/>
      <c r="J219" s="10" t="s">
        <v>224</v>
      </c>
      <c r="K219" s="10" t="s">
        <v>276</v>
      </c>
      <c r="L219" s="63">
        <v>13917.5</v>
      </c>
      <c r="M219" s="63">
        <v>3369</v>
      </c>
      <c r="N219" s="49">
        <f>M219*100/B219</f>
        <v>19.548566786584658</v>
      </c>
      <c r="U219" s="5" t="s">
        <v>226</v>
      </c>
      <c r="V219" s="2" t="s">
        <v>249</v>
      </c>
      <c r="X219" s="7">
        <f t="shared" si="7"/>
        <v>3316.5</v>
      </c>
      <c r="Y219" s="1" t="e">
        <f>(L219*100/#REF!)-100</f>
        <v>#REF!</v>
      </c>
    </row>
    <row r="220" spans="1:25" ht="30" x14ac:dyDescent="0.25">
      <c r="A220" s="2">
        <v>218</v>
      </c>
      <c r="B220" s="8">
        <v>8487</v>
      </c>
      <c r="C220" s="64" t="s">
        <v>16</v>
      </c>
      <c r="D220" s="99" t="s">
        <v>16</v>
      </c>
      <c r="E220" s="14" t="s">
        <v>317</v>
      </c>
      <c r="F220" s="14"/>
      <c r="G220" s="10"/>
      <c r="H220" s="36" t="str">
        <f>IF(M220&lt;10000,IF(M220&gt;1000,"medium-sized",""))</f>
        <v>medium-sized</v>
      </c>
      <c r="I220" s="10"/>
      <c r="J220" s="41" t="s">
        <v>230</v>
      </c>
      <c r="K220" s="10" t="s">
        <v>248</v>
      </c>
      <c r="L220" s="8">
        <v>8099</v>
      </c>
      <c r="M220" s="47">
        <v>4209</v>
      </c>
      <c r="N220" s="49">
        <f>M220*100/B220</f>
        <v>49.59349593495935</v>
      </c>
      <c r="O220" s="3">
        <v>5927.3356000000003</v>
      </c>
      <c r="P220" s="3">
        <f>O220*100/B220</f>
        <v>69.840174384352551</v>
      </c>
      <c r="Q220" s="3">
        <f>P220-N220</f>
        <v>20.246678449393201</v>
      </c>
      <c r="R220" s="3">
        <v>5808.2441099999896</v>
      </c>
      <c r="S220" s="3">
        <f>O220-R220</f>
        <v>119.09149000001071</v>
      </c>
      <c r="T220" s="3">
        <f>S220*100/O220</f>
        <v>2.0091909423858283</v>
      </c>
      <c r="U220" s="5" t="s">
        <v>262</v>
      </c>
      <c r="V220" s="2" t="s">
        <v>301</v>
      </c>
      <c r="X220" s="7">
        <f t="shared" si="7"/>
        <v>388</v>
      </c>
      <c r="Y220" s="1" t="e">
        <f>(L220*100/#REF!)-100</f>
        <v>#REF!</v>
      </c>
    </row>
    <row r="221" spans="1:25" ht="30" x14ac:dyDescent="0.25">
      <c r="A221" s="68">
        <v>219</v>
      </c>
      <c r="B221" s="69">
        <v>1443</v>
      </c>
      <c r="C221" s="40" t="s">
        <v>353</v>
      </c>
      <c r="D221" s="40" t="s">
        <v>353</v>
      </c>
      <c r="E221" s="14" t="s">
        <v>353</v>
      </c>
      <c r="F221" s="14"/>
      <c r="G221" s="14"/>
      <c r="H221" s="70" t="str">
        <f>IF(M221&lt;10000,IF(M221&gt;1000,"medium-sized",""))</f>
        <v>medium-sized</v>
      </c>
      <c r="I221" s="14"/>
      <c r="J221" s="96" t="s">
        <v>230</v>
      </c>
      <c r="K221" s="14" t="s">
        <v>248</v>
      </c>
      <c r="L221" s="69">
        <v>1395.6</v>
      </c>
      <c r="M221" s="66">
        <v>1055</v>
      </c>
      <c r="N221" s="49">
        <f>M221*100/B221</f>
        <v>73.111573111573108</v>
      </c>
      <c r="U221" s="5" t="s">
        <v>232</v>
      </c>
      <c r="V221" s="2" t="s">
        <v>257</v>
      </c>
      <c r="X221" s="7">
        <f t="shared" si="7"/>
        <v>47.400000000000091</v>
      </c>
      <c r="Y221" s="1" t="e">
        <f>(L221*100/#REF!)-100</f>
        <v>#REF!</v>
      </c>
    </row>
    <row r="222" spans="1:25" x14ac:dyDescent="0.25">
      <c r="A222" s="2">
        <v>220</v>
      </c>
      <c r="B222" s="24">
        <v>1462</v>
      </c>
      <c r="C222" s="25" t="s">
        <v>103</v>
      </c>
      <c r="D222" s="25" t="s">
        <v>103</v>
      </c>
      <c r="E222" s="25"/>
      <c r="F222" s="25"/>
      <c r="G222" s="25"/>
      <c r="H222" s="26"/>
      <c r="I222" s="25" t="str">
        <f>IF(M222&lt;1000,"minor","")</f>
        <v>minor</v>
      </c>
      <c r="J222" s="25" t="s">
        <v>260</v>
      </c>
      <c r="K222" s="25" t="s">
        <v>322</v>
      </c>
      <c r="L222" s="24">
        <v>1251.6000000000001</v>
      </c>
      <c r="M222" s="24">
        <v>593.79999999999995</v>
      </c>
      <c r="N222" s="49">
        <f>M222*100/B222</f>
        <v>40.615595075239391</v>
      </c>
      <c r="O222" s="3">
        <v>864.39044999999999</v>
      </c>
      <c r="P222" s="3">
        <f>O222*100/B222</f>
        <v>59.123833789329687</v>
      </c>
      <c r="Q222" s="3">
        <f>P222-N222</f>
        <v>18.508238714090297</v>
      </c>
      <c r="R222" s="3">
        <v>720.38004000000001</v>
      </c>
      <c r="S222" s="3">
        <f>O222-R222</f>
        <v>144.01040999999998</v>
      </c>
      <c r="T222" s="3">
        <f>S222*100/O222</f>
        <v>16.660342557000714</v>
      </c>
      <c r="U222" s="5" t="s">
        <v>268</v>
      </c>
      <c r="V222" s="2" t="s">
        <v>269</v>
      </c>
      <c r="X222" s="7">
        <f t="shared" si="7"/>
        <v>210.39999999999986</v>
      </c>
      <c r="Y222" s="1" t="e">
        <f>(L222*100/#REF!)-100</f>
        <v>#REF!</v>
      </c>
    </row>
    <row r="223" spans="1:25" x14ac:dyDescent="0.25">
      <c r="A223" s="2">
        <v>221</v>
      </c>
      <c r="B223" s="24">
        <v>176</v>
      </c>
      <c r="C223" s="25" t="s">
        <v>109</v>
      </c>
      <c r="D223" s="25" t="s">
        <v>109</v>
      </c>
      <c r="E223" s="25"/>
      <c r="F223" s="25"/>
      <c r="G223" s="25"/>
      <c r="H223" s="26"/>
      <c r="I223" s="25" t="str">
        <f>IF(M223&lt;1000,"minor","")</f>
        <v>minor</v>
      </c>
      <c r="J223" s="25" t="s">
        <v>260</v>
      </c>
      <c r="K223" s="25" t="s">
        <v>322</v>
      </c>
      <c r="L223" s="24">
        <v>166.2</v>
      </c>
      <c r="M223" s="24">
        <v>99.3</v>
      </c>
      <c r="N223" s="49">
        <f>M223*100/B223</f>
        <v>56.420454545454547</v>
      </c>
      <c r="O223" s="3">
        <v>107.65734999999999</v>
      </c>
      <c r="P223" s="3">
        <f>O223*100/B223</f>
        <v>61.168948863636359</v>
      </c>
      <c r="Q223" s="3">
        <f>P223-N223</f>
        <v>4.7484943181818124</v>
      </c>
      <c r="R223" s="49">
        <v>101.54138</v>
      </c>
      <c r="S223" s="3">
        <f>O223-R223</f>
        <v>6.1159699999999901</v>
      </c>
      <c r="T223" s="3">
        <f>S223*100/O223</f>
        <v>5.6809590798956053</v>
      </c>
      <c r="U223" s="5" t="s">
        <v>237</v>
      </c>
      <c r="V223" s="2" t="s">
        <v>238</v>
      </c>
      <c r="X223" s="7">
        <f t="shared" si="7"/>
        <v>9.8000000000000114</v>
      </c>
      <c r="Y223" s="1" t="e">
        <f>(L223*100/#REF!)-100</f>
        <v>#REF!</v>
      </c>
    </row>
    <row r="224" spans="1:25" x14ac:dyDescent="0.25">
      <c r="A224" s="2">
        <v>222</v>
      </c>
      <c r="B224" s="8">
        <v>2040</v>
      </c>
      <c r="C224" s="10" t="s">
        <v>191</v>
      </c>
      <c r="D224" s="10" t="s">
        <v>191</v>
      </c>
      <c r="E224" s="10"/>
      <c r="F224" s="10"/>
      <c r="G224" s="10"/>
      <c r="H224" s="36" t="str">
        <f>IF(M224&lt;10000,IF(M224&gt;1000,"medium-sized",""))</f>
        <v>medium-sized</v>
      </c>
      <c r="I224" s="10"/>
      <c r="J224" s="10" t="s">
        <v>224</v>
      </c>
      <c r="K224" s="10" t="s">
        <v>264</v>
      </c>
      <c r="L224" s="8">
        <v>1947.5</v>
      </c>
      <c r="M224" s="8">
        <v>1194</v>
      </c>
      <c r="N224" s="49">
        <f>M224*100/B224</f>
        <v>58.529411764705884</v>
      </c>
      <c r="O224" s="3">
        <v>1757.5868</v>
      </c>
      <c r="P224" s="3">
        <f>O224*100/B224</f>
        <v>86.156215686274507</v>
      </c>
      <c r="Q224" s="3">
        <f>P224-N224</f>
        <v>27.626803921568623</v>
      </c>
      <c r="R224" s="7">
        <v>1375.3311200000001</v>
      </c>
      <c r="S224" s="3">
        <f>O224-R224</f>
        <v>382.25567999999998</v>
      </c>
      <c r="T224" s="3">
        <f>S224*100/O224</f>
        <v>21.748893425917853</v>
      </c>
      <c r="U224" s="5" t="s">
        <v>237</v>
      </c>
      <c r="V224" s="2" t="s">
        <v>238</v>
      </c>
      <c r="X224" s="7">
        <f t="shared" si="7"/>
        <v>92.5</v>
      </c>
      <c r="Y224" s="1" t="e">
        <f>(L224*100/#REF!)-100</f>
        <v>#REF!</v>
      </c>
    </row>
    <row r="225" spans="1:25" x14ac:dyDescent="0.25">
      <c r="A225" s="2">
        <v>223</v>
      </c>
      <c r="B225" s="8">
        <v>6103</v>
      </c>
      <c r="C225" s="35" t="s">
        <v>24</v>
      </c>
      <c r="D225" s="35" t="s">
        <v>24</v>
      </c>
      <c r="E225" s="35"/>
      <c r="F225" s="35"/>
      <c r="G225" s="35"/>
      <c r="H225" s="36" t="str">
        <f>IF(M225&lt;10000,IF(M225&gt;1000,"medium-sized",""))</f>
        <v>medium-sized</v>
      </c>
      <c r="I225" s="35"/>
      <c r="J225" s="35" t="s">
        <v>224</v>
      </c>
      <c r="K225" s="35" t="s">
        <v>264</v>
      </c>
      <c r="L225" s="8">
        <v>5513.6</v>
      </c>
      <c r="M225" s="8">
        <v>2199.9</v>
      </c>
      <c r="N225" s="49">
        <f>M225*100/B225</f>
        <v>36.046206783549074</v>
      </c>
      <c r="O225" s="3">
        <v>3523.6480499999998</v>
      </c>
      <c r="P225" s="3">
        <f>O225*100/B225</f>
        <v>57.736327216123215</v>
      </c>
      <c r="Q225" s="3">
        <f>P225-N225</f>
        <v>21.69012043257414</v>
      </c>
      <c r="R225" s="3">
        <v>4215.0596400000004</v>
      </c>
      <c r="S225" s="3">
        <f>O225-R225</f>
        <v>-691.41159000000061</v>
      </c>
      <c r="T225" s="3">
        <f>S225*100/O225</f>
        <v>-19.622038869631165</v>
      </c>
      <c r="U225" s="5" t="s">
        <v>237</v>
      </c>
      <c r="V225" s="2" t="s">
        <v>238</v>
      </c>
      <c r="X225" s="7">
        <f t="shared" si="7"/>
        <v>589.39999999999964</v>
      </c>
      <c r="Y225" s="1" t="e">
        <f>(L225*100/#REF!)-100</f>
        <v>#REF!</v>
      </c>
    </row>
    <row r="226" spans="1:25" x14ac:dyDescent="0.25">
      <c r="A226" s="2">
        <v>224</v>
      </c>
      <c r="B226" s="8">
        <v>3468</v>
      </c>
      <c r="C226" s="35" t="s">
        <v>193</v>
      </c>
      <c r="D226" s="35" t="s">
        <v>193</v>
      </c>
      <c r="E226" s="35"/>
      <c r="F226" s="35"/>
      <c r="G226" s="35"/>
      <c r="H226" s="17" t="str">
        <f>IF(M226&lt;10000,IF(M226&gt;1000,"medium-sized",""))</f>
        <v>medium-sized</v>
      </c>
      <c r="I226" s="35"/>
      <c r="J226" s="35" t="s">
        <v>224</v>
      </c>
      <c r="K226" s="35" t="s">
        <v>264</v>
      </c>
      <c r="L226" s="8">
        <v>3320</v>
      </c>
      <c r="M226" s="8">
        <v>1089</v>
      </c>
      <c r="N226" s="49">
        <f>M226*100/B226</f>
        <v>31.401384083044984</v>
      </c>
      <c r="O226" s="3">
        <v>1508.1777500000001</v>
      </c>
      <c r="P226" s="3">
        <f>O226*100/B226</f>
        <v>43.488401095732407</v>
      </c>
      <c r="Q226" s="3">
        <f>P226-N226</f>
        <v>12.087017012687422</v>
      </c>
      <c r="R226" s="7">
        <v>1590.0741399999999</v>
      </c>
      <c r="S226" s="3">
        <f>O226-R226</f>
        <v>-81.896389999999883</v>
      </c>
      <c r="T226" s="3">
        <f>S226*100/O226</f>
        <v>-5.4301550331186013</v>
      </c>
      <c r="U226" s="5" t="s">
        <v>262</v>
      </c>
      <c r="V226" s="2" t="s">
        <v>263</v>
      </c>
      <c r="X226" s="7">
        <f t="shared" si="7"/>
        <v>148</v>
      </c>
      <c r="Y226" s="1" t="e">
        <f>(L226*100/#REF!)-100</f>
        <v>#REF!</v>
      </c>
    </row>
    <row r="227" spans="1:25" x14ac:dyDescent="0.25">
      <c r="A227" s="2">
        <v>225</v>
      </c>
      <c r="B227" s="69">
        <v>2779</v>
      </c>
      <c r="C227" s="100" t="s">
        <v>123</v>
      </c>
      <c r="D227" s="100" t="s">
        <v>123</v>
      </c>
      <c r="E227" s="100"/>
      <c r="F227" s="100"/>
      <c r="G227" s="100"/>
      <c r="H227" s="101" t="str">
        <f>IF(M227&lt;10000,IF(M227&gt;1000,"medium-sized",""))</f>
        <v>medium-sized</v>
      </c>
      <c r="I227" s="100"/>
      <c r="J227" s="100" t="s">
        <v>224</v>
      </c>
      <c r="K227" s="100" t="s">
        <v>335</v>
      </c>
      <c r="L227" s="69">
        <v>2766.2</v>
      </c>
      <c r="M227" s="69">
        <v>1993</v>
      </c>
      <c r="N227" s="49">
        <f>M227*100/B227</f>
        <v>71.716444764303702</v>
      </c>
      <c r="O227" s="3">
        <v>2065.8499499999998</v>
      </c>
      <c r="P227" s="3">
        <f>O227*100/B227</f>
        <v>74.337889528607406</v>
      </c>
      <c r="Q227" s="3">
        <f>P227-N227</f>
        <v>2.6214447643037033</v>
      </c>
      <c r="R227" s="49">
        <v>2358.6667900000002</v>
      </c>
      <c r="S227" s="3">
        <f>O227-R227</f>
        <v>-292.81684000000041</v>
      </c>
      <c r="T227" s="3">
        <f>S227*100/O227</f>
        <v>-14.174158195758624</v>
      </c>
      <c r="U227" s="5" t="s">
        <v>262</v>
      </c>
      <c r="V227" s="2" t="s">
        <v>263</v>
      </c>
      <c r="X227" s="7">
        <f t="shared" si="7"/>
        <v>12.800000000000182</v>
      </c>
      <c r="Y227" s="1" t="e">
        <f>(L227*100/#REF!)-100</f>
        <v>#REF!</v>
      </c>
    </row>
    <row r="228" spans="1:25" x14ac:dyDescent="0.25">
      <c r="A228" s="2">
        <v>226</v>
      </c>
      <c r="B228" s="24">
        <v>1326</v>
      </c>
      <c r="C228" s="25" t="s">
        <v>204</v>
      </c>
      <c r="D228" s="25" t="s">
        <v>204</v>
      </c>
      <c r="E228" s="25"/>
      <c r="F228" s="25"/>
      <c r="G228" s="25"/>
      <c r="H228" s="26"/>
      <c r="I228" s="25" t="str">
        <f>IF(M228&lt;1000,"minor","")</f>
        <v>minor</v>
      </c>
      <c r="J228" s="25" t="s">
        <v>224</v>
      </c>
      <c r="K228" s="25" t="s">
        <v>335</v>
      </c>
      <c r="L228" s="24">
        <v>1311.7</v>
      </c>
      <c r="M228" s="24">
        <v>861.6</v>
      </c>
      <c r="N228" s="49">
        <f>M228*100/B228</f>
        <v>64.977375565610856</v>
      </c>
      <c r="O228" s="3">
        <v>944.04660000000001</v>
      </c>
      <c r="P228" s="3">
        <f>O228*100/B228</f>
        <v>71.195067873303174</v>
      </c>
      <c r="Q228" s="3">
        <f>P228-N228</f>
        <v>6.2176923076923174</v>
      </c>
      <c r="R228" s="7">
        <v>1087.4597200000001</v>
      </c>
      <c r="S228" s="3">
        <f>O228-R228</f>
        <v>-143.41312000000005</v>
      </c>
      <c r="T228" s="3">
        <f>S228*100/O228</f>
        <v>-15.19131788621452</v>
      </c>
      <c r="U228" s="5" t="s">
        <v>262</v>
      </c>
      <c r="V228" s="2" t="s">
        <v>263</v>
      </c>
      <c r="X228" s="7">
        <f t="shared" si="7"/>
        <v>14.299999999999955</v>
      </c>
      <c r="Y228" s="1" t="e">
        <f>(L228*100/#REF!)-100</f>
        <v>#REF!</v>
      </c>
    </row>
    <row r="229" spans="1:25" x14ac:dyDescent="0.25">
      <c r="A229" s="2">
        <v>227</v>
      </c>
      <c r="B229" s="8">
        <v>2262</v>
      </c>
      <c r="C229" s="35" t="s">
        <v>334</v>
      </c>
      <c r="D229" s="35" t="s">
        <v>334</v>
      </c>
      <c r="E229" s="35"/>
      <c r="F229" s="35"/>
      <c r="G229" s="35"/>
      <c r="H229" s="17" t="str">
        <f>IF(M229&lt;10000,IF(M229&gt;1000,"medium-sized",""))</f>
        <v>medium-sized</v>
      </c>
      <c r="I229" s="35"/>
      <c r="J229" s="35" t="s">
        <v>224</v>
      </c>
      <c r="K229" s="35" t="s">
        <v>335</v>
      </c>
      <c r="L229" s="8">
        <v>2087.4</v>
      </c>
      <c r="M229" s="8">
        <v>1115</v>
      </c>
      <c r="N229" s="49">
        <f>M229*100/B229</f>
        <v>49.292661361626877</v>
      </c>
      <c r="O229" s="3">
        <v>1367.72765</v>
      </c>
      <c r="P229" s="3">
        <f>O229*100/B229</f>
        <v>60.465413351016807</v>
      </c>
      <c r="Q229" s="3">
        <f>P229-N229</f>
        <v>11.17275198938993</v>
      </c>
      <c r="R229" s="3">
        <v>1321.51116</v>
      </c>
      <c r="S229" s="3">
        <f>O229-R229</f>
        <v>46.216490000000022</v>
      </c>
      <c r="T229" s="3">
        <f>S229*100/O229</f>
        <v>3.3790711184350202</v>
      </c>
      <c r="U229" s="5" t="s">
        <v>237</v>
      </c>
      <c r="V229" s="2" t="s">
        <v>238</v>
      </c>
      <c r="X229" s="7">
        <f t="shared" si="7"/>
        <v>174.59999999999991</v>
      </c>
      <c r="Y229" s="1" t="e">
        <f>(L229*100/#REF!)-100</f>
        <v>#REF!</v>
      </c>
    </row>
    <row r="230" spans="1:25" x14ac:dyDescent="0.25">
      <c r="A230" s="2">
        <v>228</v>
      </c>
      <c r="B230" s="24">
        <v>423</v>
      </c>
      <c r="C230" s="25" t="s">
        <v>195</v>
      </c>
      <c r="D230" s="25" t="s">
        <v>195</v>
      </c>
      <c r="E230" s="25"/>
      <c r="F230" s="25"/>
      <c r="G230" s="25"/>
      <c r="H230" s="26"/>
      <c r="I230" s="25" t="str">
        <f>IF(M230&lt;1000,"minor","")</f>
        <v>minor</v>
      </c>
      <c r="J230" s="25" t="s">
        <v>294</v>
      </c>
      <c r="K230" s="25" t="s">
        <v>336</v>
      </c>
      <c r="L230" s="24">
        <v>389.4</v>
      </c>
      <c r="M230" s="24">
        <v>205.9</v>
      </c>
      <c r="N230" s="49">
        <f>M230*100/B230</f>
        <v>48.67612293144208</v>
      </c>
      <c r="O230" s="3">
        <v>278.24225000000001</v>
      </c>
      <c r="P230" s="3">
        <f>O230*100/B230</f>
        <v>65.778309692671399</v>
      </c>
      <c r="Q230" s="3">
        <f>P230-N230</f>
        <v>17.102186761229319</v>
      </c>
      <c r="R230" s="7">
        <v>252.22957</v>
      </c>
      <c r="S230" s="3">
        <f>O230-R230</f>
        <v>26.012680000000017</v>
      </c>
      <c r="T230" s="3">
        <f>S230*100/O230</f>
        <v>9.3489324500502775</v>
      </c>
      <c r="U230" s="5" t="s">
        <v>226</v>
      </c>
      <c r="V230" s="2" t="s">
        <v>227</v>
      </c>
      <c r="X230" s="7">
        <f t="shared" si="7"/>
        <v>33.600000000000023</v>
      </c>
      <c r="Y230" s="1" t="e">
        <f>(L230*100/#REF!)-100</f>
        <v>#REF!</v>
      </c>
    </row>
    <row r="231" spans="1:25" x14ac:dyDescent="0.25">
      <c r="A231" s="2">
        <v>229</v>
      </c>
      <c r="B231" s="24">
        <v>257</v>
      </c>
      <c r="C231" s="25" t="s">
        <v>203</v>
      </c>
      <c r="D231" s="25" t="s">
        <v>203</v>
      </c>
      <c r="E231" s="25"/>
      <c r="F231" s="25"/>
      <c r="G231" s="25"/>
      <c r="H231" s="26"/>
      <c r="I231" s="25" t="str">
        <f>IF(M231&lt;1000,"minor","")</f>
        <v>minor</v>
      </c>
      <c r="J231" s="25" t="s">
        <v>294</v>
      </c>
      <c r="K231" s="25" t="s">
        <v>336</v>
      </c>
      <c r="L231" s="24">
        <v>234.5</v>
      </c>
      <c r="M231" s="84">
        <v>208</v>
      </c>
      <c r="N231" s="49">
        <f>M231*100/B231</f>
        <v>80.933852140077818</v>
      </c>
      <c r="O231" s="3">
        <v>208.98050000000001</v>
      </c>
      <c r="P231" s="3">
        <f>O231*100/B231</f>
        <v>81.315369649805447</v>
      </c>
      <c r="Q231" s="3">
        <f>P231-N231</f>
        <v>0.38151750972762954</v>
      </c>
      <c r="R231" s="7">
        <v>208.72</v>
      </c>
      <c r="S231" s="3">
        <f>O231-R231</f>
        <v>0.2605000000000075</v>
      </c>
      <c r="T231" s="3">
        <f>S231*100/O231</f>
        <v>0.12465277860853405</v>
      </c>
      <c r="U231" s="5" t="s">
        <v>226</v>
      </c>
      <c r="V231" s="2" t="s">
        <v>227</v>
      </c>
      <c r="X231" s="7">
        <f t="shared" si="7"/>
        <v>22.5</v>
      </c>
      <c r="Y231" s="1" t="e">
        <f>(L231*100/#REF!)-100</f>
        <v>#REF!</v>
      </c>
    </row>
    <row r="232" spans="1:25" x14ac:dyDescent="0.25">
      <c r="A232" s="2">
        <v>230</v>
      </c>
      <c r="B232" s="24">
        <v>535</v>
      </c>
      <c r="C232" s="25" t="s">
        <v>199</v>
      </c>
      <c r="D232" s="25" t="s">
        <v>199</v>
      </c>
      <c r="E232" s="25"/>
      <c r="F232" s="25"/>
      <c r="G232" s="25"/>
      <c r="H232" s="26"/>
      <c r="I232" s="25" t="str">
        <f>IF(M232&lt;1000,"minor","")</f>
        <v>minor</v>
      </c>
      <c r="J232" s="25" t="s">
        <v>294</v>
      </c>
      <c r="K232" s="25" t="s">
        <v>336</v>
      </c>
      <c r="L232" s="24">
        <v>478.8</v>
      </c>
      <c r="M232" s="24">
        <v>164.9</v>
      </c>
      <c r="N232" s="49">
        <f>M232*100/B232</f>
        <v>30.822429906542055</v>
      </c>
      <c r="O232" s="3">
        <v>255.7663</v>
      </c>
      <c r="P232" s="3">
        <f>O232*100/B232</f>
        <v>47.806785046728976</v>
      </c>
      <c r="Q232" s="3">
        <f>P232-N232</f>
        <v>16.984355140186921</v>
      </c>
      <c r="R232" s="7">
        <v>237.36194</v>
      </c>
      <c r="S232" s="3">
        <f>O232-R232</f>
        <v>18.404359999999997</v>
      </c>
      <c r="T232" s="3">
        <f>S232*100/O232</f>
        <v>7.1957720778695222</v>
      </c>
      <c r="U232" s="5" t="s">
        <v>226</v>
      </c>
      <c r="V232" s="2" t="s">
        <v>227</v>
      </c>
      <c r="X232" s="7">
        <f t="shared" si="7"/>
        <v>56.199999999999989</v>
      </c>
      <c r="Y232" s="1" t="e">
        <f>(L232*100/#REF!)-100</f>
        <v>#REF!</v>
      </c>
    </row>
    <row r="233" spans="1:25" x14ac:dyDescent="0.25">
      <c r="A233" s="2">
        <v>231</v>
      </c>
      <c r="B233" s="24">
        <v>829</v>
      </c>
      <c r="C233" s="25" t="s">
        <v>140</v>
      </c>
      <c r="D233" s="25" t="s">
        <v>140</v>
      </c>
      <c r="E233" s="25"/>
      <c r="F233" s="25"/>
      <c r="G233" s="25"/>
      <c r="H233" s="26"/>
      <c r="I233" s="25" t="str">
        <f>IF(M233&lt;1000,"minor","")</f>
        <v>minor</v>
      </c>
      <c r="J233" s="25" t="s">
        <v>294</v>
      </c>
      <c r="K233" s="25" t="s">
        <v>336</v>
      </c>
      <c r="L233" s="24">
        <v>813.4</v>
      </c>
      <c r="M233" s="24">
        <v>602.5</v>
      </c>
      <c r="N233" s="49">
        <f>M233*100/B233</f>
        <v>72.677925211097701</v>
      </c>
      <c r="O233" s="3">
        <v>691.15944999999999</v>
      </c>
      <c r="P233" s="3">
        <f>O233*100/B233</f>
        <v>83.372671893848008</v>
      </c>
      <c r="Q233" s="3">
        <f>P233-N233</f>
        <v>10.694746682750306</v>
      </c>
      <c r="R233" s="49">
        <v>649.46307999999999</v>
      </c>
      <c r="S233" s="3">
        <f>O233-R233</f>
        <v>41.696370000000002</v>
      </c>
      <c r="T233" s="3">
        <f>S233*100/O233</f>
        <v>6.0328148591471917</v>
      </c>
      <c r="U233" s="5" t="s">
        <v>226</v>
      </c>
      <c r="V233" s="2" t="s">
        <v>227</v>
      </c>
      <c r="X233" s="7">
        <f t="shared" si="7"/>
        <v>15.600000000000023</v>
      </c>
      <c r="Y233" s="1" t="e">
        <f>(L233*100/#REF!)-100</f>
        <v>#REF!</v>
      </c>
    </row>
    <row r="234" spans="1:25" x14ac:dyDescent="0.25">
      <c r="A234" s="2">
        <v>232</v>
      </c>
      <c r="B234" s="24">
        <v>203</v>
      </c>
      <c r="C234" s="25" t="s">
        <v>75</v>
      </c>
      <c r="D234" s="25" t="s">
        <v>75</v>
      </c>
      <c r="E234" s="25"/>
      <c r="F234" s="25"/>
      <c r="G234" s="25"/>
      <c r="H234" s="26"/>
      <c r="I234" s="25" t="str">
        <f>IF(M234&lt;1000,"minor","")</f>
        <v>minor</v>
      </c>
      <c r="J234" s="25" t="s">
        <v>294</v>
      </c>
      <c r="K234" s="25" t="s">
        <v>336</v>
      </c>
      <c r="L234" s="24">
        <v>193.7</v>
      </c>
      <c r="M234" s="24">
        <v>114.1</v>
      </c>
      <c r="N234" s="49">
        <f>M234*100/B234</f>
        <v>56.206896551724135</v>
      </c>
      <c r="O234" s="3">
        <v>140.1866</v>
      </c>
      <c r="P234" s="3">
        <f>O234*100/B234</f>
        <v>69.057438423645323</v>
      </c>
      <c r="Q234" s="3">
        <f>P234-N234</f>
        <v>12.850541871921187</v>
      </c>
      <c r="R234" s="3">
        <v>123.4731</v>
      </c>
      <c r="S234" s="3">
        <f>O234-R234</f>
        <v>16.713499999999996</v>
      </c>
      <c r="T234" s="3">
        <f>S234*100/O234</f>
        <v>11.922323531635689</v>
      </c>
      <c r="U234" s="5" t="s">
        <v>226</v>
      </c>
      <c r="V234" s="2" t="s">
        <v>227</v>
      </c>
      <c r="X234" s="7">
        <f t="shared" si="7"/>
        <v>9.3000000000000114</v>
      </c>
      <c r="Y234" s="1" t="e">
        <f>(L234*100/#REF!)-100</f>
        <v>#REF!</v>
      </c>
    </row>
    <row r="235" spans="1:25" x14ac:dyDescent="0.25">
      <c r="A235" s="2">
        <v>233</v>
      </c>
      <c r="B235" s="24">
        <v>360</v>
      </c>
      <c r="C235" s="25" t="s">
        <v>149</v>
      </c>
      <c r="D235" s="25" t="s">
        <v>149</v>
      </c>
      <c r="E235" s="25"/>
      <c r="F235" s="25"/>
      <c r="G235" s="25"/>
      <c r="H235" s="26"/>
      <c r="I235" s="25" t="str">
        <f>IF(M235&lt;1000,"minor","")</f>
        <v>minor</v>
      </c>
      <c r="J235" s="25" t="s">
        <v>294</v>
      </c>
      <c r="K235" s="25" t="s">
        <v>336</v>
      </c>
      <c r="L235" s="24">
        <v>320.3</v>
      </c>
      <c r="M235" s="24">
        <v>181.6</v>
      </c>
      <c r="N235" s="49">
        <f>M235*100/B235</f>
        <v>50.444444444444443</v>
      </c>
      <c r="O235" s="3">
        <v>209.7569</v>
      </c>
      <c r="P235" s="3">
        <f>O235*100/B235</f>
        <v>58.265805555555552</v>
      </c>
      <c r="Q235" s="3">
        <f>P235-N235</f>
        <v>7.8213611111111092</v>
      </c>
      <c r="R235" s="49">
        <v>199.72297</v>
      </c>
      <c r="S235" s="3">
        <f>O235-R235</f>
        <v>10.033929999999998</v>
      </c>
      <c r="T235" s="3">
        <f>S235*100/O235</f>
        <v>4.7835994906484594</v>
      </c>
      <c r="U235" s="5" t="s">
        <v>226</v>
      </c>
      <c r="V235" s="2" t="s">
        <v>227</v>
      </c>
      <c r="X235" s="7">
        <f t="shared" si="7"/>
        <v>39.699999999999989</v>
      </c>
      <c r="Y235" s="1" t="e">
        <f>(L235*100/#REF!)-100</f>
        <v>#REF!</v>
      </c>
    </row>
    <row r="236" spans="1:25" x14ac:dyDescent="0.25">
      <c r="A236" s="2">
        <v>234</v>
      </c>
      <c r="B236" s="24">
        <v>190</v>
      </c>
      <c r="C236" s="25" t="s">
        <v>202</v>
      </c>
      <c r="D236" s="25" t="s">
        <v>202</v>
      </c>
      <c r="E236" s="25"/>
      <c r="F236" s="25"/>
      <c r="G236" s="25"/>
      <c r="H236" s="26"/>
      <c r="I236" s="25" t="str">
        <f>IF(M236&lt;1000,"minor","")</f>
        <v>minor</v>
      </c>
      <c r="J236" s="25" t="s">
        <v>294</v>
      </c>
      <c r="K236" s="25" t="s">
        <v>336</v>
      </c>
      <c r="L236" s="24">
        <v>155.30000000000001</v>
      </c>
      <c r="M236" s="24">
        <v>61.8</v>
      </c>
      <c r="N236" s="49">
        <f>M236*100/B236</f>
        <v>32.526315789473685</v>
      </c>
      <c r="O236" s="3">
        <v>73.142600000000002</v>
      </c>
      <c r="P236" s="3">
        <f>O236*100/B236</f>
        <v>38.496105263157894</v>
      </c>
      <c r="Q236" s="3">
        <f>P236-N236</f>
        <v>5.9697894736842088</v>
      </c>
      <c r="R236" s="7">
        <v>64.177710000000005</v>
      </c>
      <c r="S236" s="3">
        <f>O236-R236</f>
        <v>8.9648899999999969</v>
      </c>
      <c r="T236" s="3">
        <f>S236*100/O236</f>
        <v>12.256728636936609</v>
      </c>
      <c r="U236" s="5" t="s">
        <v>226</v>
      </c>
      <c r="V236" s="2" t="s">
        <v>227</v>
      </c>
      <c r="X236" s="7">
        <f t="shared" si="7"/>
        <v>34.699999999999989</v>
      </c>
      <c r="Y236" s="1" t="e">
        <f>(L236*100/#REF!)-100</f>
        <v>#REF!</v>
      </c>
    </row>
    <row r="237" spans="1:25" x14ac:dyDescent="0.25">
      <c r="A237" s="2">
        <v>235</v>
      </c>
      <c r="B237" s="24">
        <v>472</v>
      </c>
      <c r="C237" s="25" t="s">
        <v>403</v>
      </c>
      <c r="D237" s="25" t="s">
        <v>403</v>
      </c>
      <c r="E237" s="25"/>
      <c r="F237" s="25"/>
      <c r="G237" s="25"/>
      <c r="H237" s="26"/>
      <c r="I237" s="25" t="str">
        <f>IF(M237&lt;1000,"minor","")</f>
        <v>minor</v>
      </c>
      <c r="J237" s="25" t="s">
        <v>294</v>
      </c>
      <c r="K237" s="25" t="s">
        <v>336</v>
      </c>
      <c r="L237" s="24">
        <v>321.2</v>
      </c>
      <c r="M237" s="24">
        <v>107.9</v>
      </c>
      <c r="N237" s="49">
        <f>M237*100/B237</f>
        <v>22.860169491525422</v>
      </c>
      <c r="O237" s="3">
        <v>127.73105</v>
      </c>
      <c r="P237" s="3">
        <f>O237*100/B237</f>
        <v>27.061663135593218</v>
      </c>
      <c r="Q237" s="3">
        <f>P237-N237</f>
        <v>4.2014936440677957</v>
      </c>
      <c r="R237" s="49">
        <v>129.75026</v>
      </c>
      <c r="S237" s="3">
        <f>O237-R237</f>
        <v>-2.0192100000000011</v>
      </c>
      <c r="T237" s="3">
        <f>S237*100/O237</f>
        <v>-1.5808294067887183</v>
      </c>
      <c r="U237" s="5" t="s">
        <v>226</v>
      </c>
      <c r="V237" s="2" t="s">
        <v>227</v>
      </c>
      <c r="X237" s="7">
        <f t="shared" si="7"/>
        <v>150.80000000000001</v>
      </c>
      <c r="Y237" s="1" t="e">
        <f>(L237*100/#REF!)-100</f>
        <v>#REF!</v>
      </c>
    </row>
    <row r="238" spans="1:25" x14ac:dyDescent="0.25">
      <c r="A238" s="2">
        <v>236</v>
      </c>
      <c r="B238" s="24">
        <v>298</v>
      </c>
      <c r="C238" s="25" t="s">
        <v>161</v>
      </c>
      <c r="D238" s="25" t="s">
        <v>161</v>
      </c>
      <c r="E238" s="25"/>
      <c r="F238" s="25"/>
      <c r="G238" s="25"/>
      <c r="H238" s="26"/>
      <c r="I238" s="25" t="str">
        <f>IF(M238&lt;1000,"minor","")</f>
        <v>minor</v>
      </c>
      <c r="J238" s="25" t="s">
        <v>294</v>
      </c>
      <c r="K238" s="25" t="s">
        <v>336</v>
      </c>
      <c r="L238" s="24">
        <v>292.2</v>
      </c>
      <c r="M238" s="24">
        <v>222.6</v>
      </c>
      <c r="N238" s="49">
        <f>M238*100/B238</f>
        <v>74.697986577181211</v>
      </c>
      <c r="O238" s="3">
        <v>260.63670000000002</v>
      </c>
      <c r="P238" s="3">
        <f>O238*100/B238</f>
        <v>87.461979865771823</v>
      </c>
      <c r="Q238" s="3">
        <f>P238-N238</f>
        <v>12.763993288590612</v>
      </c>
      <c r="R238" s="7">
        <v>249.79802000000001</v>
      </c>
      <c r="S238" s="3">
        <f>O238-R238</f>
        <v>10.838680000000011</v>
      </c>
      <c r="T238" s="3">
        <f>S238*100/O238</f>
        <v>4.1585394535765721</v>
      </c>
      <c r="U238" s="5" t="s">
        <v>226</v>
      </c>
      <c r="V238" s="2" t="s">
        <v>227</v>
      </c>
      <c r="X238" s="7">
        <f t="shared" si="7"/>
        <v>5.8000000000000114</v>
      </c>
      <c r="Y238" s="1" t="e">
        <f>(L238*100/#REF!)-100</f>
        <v>#REF!</v>
      </c>
    </row>
    <row r="239" spans="1:25" x14ac:dyDescent="0.25">
      <c r="A239" s="2">
        <v>237</v>
      </c>
      <c r="B239" s="24">
        <v>179</v>
      </c>
      <c r="C239" s="25" t="s">
        <v>201</v>
      </c>
      <c r="D239" s="25" t="s">
        <v>201</v>
      </c>
      <c r="E239" s="25"/>
      <c r="F239" s="25"/>
      <c r="G239" s="25"/>
      <c r="H239" s="26"/>
      <c r="I239" s="25" t="str">
        <f>IF(M239&lt;1000,"minor","")</f>
        <v>minor</v>
      </c>
      <c r="J239" s="25" t="s">
        <v>294</v>
      </c>
      <c r="K239" s="25" t="s">
        <v>336</v>
      </c>
      <c r="L239" s="24">
        <v>137</v>
      </c>
      <c r="M239" s="24">
        <v>86.4</v>
      </c>
      <c r="N239" s="49">
        <f>M239*100/B239</f>
        <v>48.268156424581008</v>
      </c>
      <c r="O239" s="3">
        <v>102.73025</v>
      </c>
      <c r="P239" s="3">
        <f>O239*100/B239</f>
        <v>57.391201117318431</v>
      </c>
      <c r="Q239" s="3">
        <f>P239-N239</f>
        <v>9.1230446927374231</v>
      </c>
      <c r="R239" s="7">
        <v>95.900409999999994</v>
      </c>
      <c r="S239" s="3">
        <f>O239-R239</f>
        <v>6.8298400000000044</v>
      </c>
      <c r="T239" s="3">
        <f>S239*100/O239</f>
        <v>6.6483241304289669</v>
      </c>
      <c r="U239" s="5" t="s">
        <v>226</v>
      </c>
      <c r="V239" s="2" t="s">
        <v>227</v>
      </c>
      <c r="X239" s="7">
        <f t="shared" si="7"/>
        <v>42</v>
      </c>
      <c r="Y239" s="1" t="e">
        <f>(L239*100/#REF!)-100</f>
        <v>#REF!</v>
      </c>
    </row>
    <row r="240" spans="1:25" x14ac:dyDescent="0.25">
      <c r="A240" s="2">
        <v>238</v>
      </c>
      <c r="B240" s="24">
        <v>263</v>
      </c>
      <c r="C240" s="25" t="s">
        <v>27</v>
      </c>
      <c r="D240" s="25" t="s">
        <v>27</v>
      </c>
      <c r="E240" s="25"/>
      <c r="F240" s="25"/>
      <c r="G240" s="25"/>
      <c r="H240" s="26"/>
      <c r="I240" s="25" t="str">
        <f>IF(M240&lt;1000,"minor","")</f>
        <v>minor</v>
      </c>
      <c r="J240" s="25" t="s">
        <v>294</v>
      </c>
      <c r="K240" s="25" t="s">
        <v>336</v>
      </c>
      <c r="L240" s="24">
        <v>195.9</v>
      </c>
      <c r="M240" s="24">
        <v>114.1</v>
      </c>
      <c r="N240" s="49">
        <f>M240*100/B240</f>
        <v>43.384030418250951</v>
      </c>
      <c r="O240" s="3">
        <v>134.57579999999999</v>
      </c>
      <c r="P240" s="3">
        <f>O240*100/B240</f>
        <v>51.169505703422047</v>
      </c>
      <c r="Q240" s="3">
        <f>P240-N240</f>
        <v>7.7854752851710955</v>
      </c>
      <c r="R240" s="3">
        <v>111.5877</v>
      </c>
      <c r="S240" s="3">
        <f>O240-R240</f>
        <v>22.988099999999989</v>
      </c>
      <c r="T240" s="3">
        <f>S240*100/O240</f>
        <v>17.081897339640555</v>
      </c>
      <c r="U240" s="5" t="s">
        <v>226</v>
      </c>
      <c r="V240" s="2" t="s">
        <v>227</v>
      </c>
      <c r="X240" s="7">
        <f t="shared" si="7"/>
        <v>67.099999999999994</v>
      </c>
      <c r="Y240" s="1" t="e">
        <f>(L240*100/#REF!)-100</f>
        <v>#REF!</v>
      </c>
    </row>
    <row r="241" spans="1:25" x14ac:dyDescent="0.25">
      <c r="A241" s="2">
        <v>239</v>
      </c>
      <c r="B241" s="24">
        <v>1184</v>
      </c>
      <c r="C241" s="25" t="s">
        <v>200</v>
      </c>
      <c r="D241" s="25" t="s">
        <v>200</v>
      </c>
      <c r="E241" s="25"/>
      <c r="F241" s="25"/>
      <c r="G241" s="25"/>
      <c r="H241" s="26"/>
      <c r="I241" s="25" t="str">
        <f>IF(M241&lt;1000,"minor","")</f>
        <v>minor</v>
      </c>
      <c r="J241" s="25" t="s">
        <v>294</v>
      </c>
      <c r="K241" s="25" t="s">
        <v>336</v>
      </c>
      <c r="L241" s="24">
        <v>1011.9</v>
      </c>
      <c r="M241" s="24">
        <v>509</v>
      </c>
      <c r="N241" s="49">
        <f>M241*100/B241</f>
        <v>42.989864864864863</v>
      </c>
      <c r="O241" s="3">
        <v>723.904</v>
      </c>
      <c r="P241" s="3">
        <f>O241*100/B241</f>
        <v>61.140540540540535</v>
      </c>
      <c r="Q241" s="3">
        <f>P241-N241</f>
        <v>18.150675675675672</v>
      </c>
      <c r="R241" s="7">
        <v>538.38154999999995</v>
      </c>
      <c r="S241" s="3">
        <f>O241-R241</f>
        <v>185.52245000000005</v>
      </c>
      <c r="T241" s="3">
        <f>S241*100/O241</f>
        <v>25.628045983997886</v>
      </c>
      <c r="U241" s="5" t="s">
        <v>226</v>
      </c>
      <c r="V241" s="2" t="s">
        <v>227</v>
      </c>
      <c r="X241" s="7">
        <f t="shared" si="7"/>
        <v>172.10000000000002</v>
      </c>
      <c r="Y241" s="1" t="e">
        <f>(L241*100/#REF!)-100</f>
        <v>#REF!</v>
      </c>
    </row>
    <row r="242" spans="1:25" x14ac:dyDescent="0.25">
      <c r="A242" s="2">
        <v>240</v>
      </c>
      <c r="B242" s="24">
        <v>525</v>
      </c>
      <c r="C242" s="25" t="s">
        <v>365</v>
      </c>
      <c r="D242" s="25" t="s">
        <v>365</v>
      </c>
      <c r="E242" s="25" t="s">
        <v>365</v>
      </c>
      <c r="F242" s="25"/>
      <c r="G242" s="25"/>
      <c r="H242" s="26"/>
      <c r="I242" s="25" t="str">
        <f>IF(M242&lt;1000,"minor","")</f>
        <v>minor</v>
      </c>
      <c r="J242" s="25" t="s">
        <v>230</v>
      </c>
      <c r="K242" s="25" t="s">
        <v>248</v>
      </c>
      <c r="L242" s="24">
        <v>503.4</v>
      </c>
      <c r="M242" s="24">
        <v>420</v>
      </c>
      <c r="N242" s="49">
        <f>M242*100/B242</f>
        <v>80</v>
      </c>
      <c r="S242" s="3">
        <f>O242-R242</f>
        <v>0</v>
      </c>
      <c r="U242" s="5" t="s">
        <v>232</v>
      </c>
      <c r="V242" s="2" t="s">
        <v>257</v>
      </c>
      <c r="X242" s="7">
        <f t="shared" ref="X242:X269" si="8">B242-L242</f>
        <v>21.600000000000023</v>
      </c>
      <c r="Y242" s="1" t="e">
        <f>(L242*100/#REF!)-100</f>
        <v>#REF!</v>
      </c>
    </row>
    <row r="243" spans="1:25" x14ac:dyDescent="0.25">
      <c r="A243" s="2">
        <v>242</v>
      </c>
      <c r="B243" s="8">
        <v>2552</v>
      </c>
      <c r="C243" s="35" t="s">
        <v>309</v>
      </c>
      <c r="D243" s="35" t="s">
        <v>309</v>
      </c>
      <c r="E243" s="35" t="s">
        <v>309</v>
      </c>
      <c r="F243" s="35"/>
      <c r="G243" s="35"/>
      <c r="H243" s="17" t="str">
        <f>IF(M243&lt;10000,IF(M243&gt;1000,"medium-sized",""))</f>
        <v>medium-sized</v>
      </c>
      <c r="I243" s="35"/>
      <c r="J243" s="10" t="s">
        <v>230</v>
      </c>
      <c r="K243" s="10" t="s">
        <v>248</v>
      </c>
      <c r="L243" s="8">
        <v>2035</v>
      </c>
      <c r="M243" s="8">
        <v>1404</v>
      </c>
      <c r="N243" s="49">
        <f>M243*100/B243</f>
        <v>55.01567398119122</v>
      </c>
      <c r="U243" s="5" t="s">
        <v>232</v>
      </c>
      <c r="V243" s="2" t="s">
        <v>257</v>
      </c>
      <c r="X243" s="7">
        <f t="shared" si="8"/>
        <v>517</v>
      </c>
      <c r="Y243" s="1" t="e">
        <f>(L243*100/#REF!)-100</f>
        <v>#REF!</v>
      </c>
    </row>
    <row r="244" spans="1:25" x14ac:dyDescent="0.25">
      <c r="A244" s="2">
        <v>243</v>
      </c>
      <c r="B244" s="8">
        <v>27643</v>
      </c>
      <c r="C244" s="20" t="s">
        <v>50</v>
      </c>
      <c r="D244" s="20" t="s">
        <v>50</v>
      </c>
      <c r="E244" s="21"/>
      <c r="F244" s="21"/>
      <c r="G244" s="10" t="str">
        <f>IF(M244&gt;10000,"mega","")</f>
        <v/>
      </c>
      <c r="H244" s="11" t="str">
        <f>IF(M244&lt;10000,IF(M244&gt;1000,"medium-sized",""))</f>
        <v>medium-sized</v>
      </c>
      <c r="I244" s="10" t="str">
        <f>IF(M244&lt;1000,"minor","")</f>
        <v/>
      </c>
      <c r="J244" s="15" t="s">
        <v>224</v>
      </c>
      <c r="K244" s="10" t="s">
        <v>265</v>
      </c>
      <c r="L244" s="8">
        <v>21120.100000000002</v>
      </c>
      <c r="M244" s="16">
        <v>5791</v>
      </c>
      <c r="N244" s="49">
        <f>M244*100/B244</f>
        <v>20.949245740332092</v>
      </c>
      <c r="O244" s="3">
        <v>11488.258</v>
      </c>
      <c r="P244" s="3">
        <f>O244*100/B244</f>
        <v>41.559374886951488</v>
      </c>
      <c r="Q244" s="3">
        <f>P244-N244</f>
        <v>20.610129146619396</v>
      </c>
      <c r="R244" s="3">
        <v>13259.644749999999</v>
      </c>
      <c r="S244" s="3">
        <f>O244-R244</f>
        <v>-1771.3867499999997</v>
      </c>
      <c r="T244" s="3">
        <f>S244*100/O244</f>
        <v>-15.41910662173499</v>
      </c>
      <c r="U244" s="5" t="s">
        <v>237</v>
      </c>
      <c r="V244" s="2" t="s">
        <v>238</v>
      </c>
      <c r="X244" s="7">
        <f t="shared" si="8"/>
        <v>6522.8999999999978</v>
      </c>
      <c r="Y244" s="1" t="e">
        <f>(L244*100/#REF!)-100</f>
        <v>#REF!</v>
      </c>
    </row>
    <row r="245" spans="1:25" x14ac:dyDescent="0.25">
      <c r="A245" s="2">
        <v>244</v>
      </c>
      <c r="B245" s="25">
        <v>158</v>
      </c>
      <c r="C245" s="25" t="s">
        <v>172</v>
      </c>
      <c r="D245" s="25" t="s">
        <v>172</v>
      </c>
      <c r="E245" s="25"/>
      <c r="F245" s="25"/>
      <c r="G245" s="25"/>
      <c r="H245" s="26"/>
      <c r="I245" s="25" t="str">
        <f>IF(M245&lt;1000,"minor","")</f>
        <v>minor</v>
      </c>
      <c r="J245" s="25" t="s">
        <v>286</v>
      </c>
      <c r="K245" s="25" t="s">
        <v>292</v>
      </c>
      <c r="L245" s="24">
        <v>154.6</v>
      </c>
      <c r="M245" s="24">
        <v>65</v>
      </c>
      <c r="N245" s="49">
        <f>M245*100/B245</f>
        <v>41.139240506329116</v>
      </c>
      <c r="O245" s="3">
        <v>83.413300000000007</v>
      </c>
      <c r="P245" s="3">
        <f>O245*100/B245</f>
        <v>52.793227848101267</v>
      </c>
      <c r="Q245" s="3">
        <f>P245-N245</f>
        <v>11.653987341772151</v>
      </c>
      <c r="R245" s="7">
        <v>86.273489999999995</v>
      </c>
      <c r="S245" s="3">
        <f>O245-R245</f>
        <v>-2.8601899999999887</v>
      </c>
      <c r="T245" s="3">
        <f>S245*100/O245</f>
        <v>-3.4289375914871951</v>
      </c>
      <c r="U245" s="5" t="s">
        <v>226</v>
      </c>
      <c r="V245" s="2" t="s">
        <v>249</v>
      </c>
      <c r="X245" s="7">
        <f t="shared" si="8"/>
        <v>3.4000000000000057</v>
      </c>
      <c r="Y245" s="1" t="e">
        <f>(L245*100/#REF!)-100</f>
        <v>#REF!</v>
      </c>
    </row>
    <row r="246" spans="1:25" x14ac:dyDescent="0.25">
      <c r="A246" s="2">
        <v>245</v>
      </c>
      <c r="B246" s="8">
        <v>8859</v>
      </c>
      <c r="C246" s="14" t="s">
        <v>303</v>
      </c>
      <c r="D246" s="10" t="s">
        <v>303</v>
      </c>
      <c r="E246" s="10" t="s">
        <v>303</v>
      </c>
      <c r="F246" s="10"/>
      <c r="G246" s="10"/>
      <c r="H246" s="17" t="str">
        <f>IF(M246&lt;10000,IF(M246&gt;1000,"medium-sized",""))</f>
        <v>medium-sized</v>
      </c>
      <c r="I246" s="10"/>
      <c r="J246" s="10" t="s">
        <v>224</v>
      </c>
      <c r="K246" s="10" t="s">
        <v>256</v>
      </c>
      <c r="L246" s="8">
        <v>7953.9</v>
      </c>
      <c r="M246" s="8">
        <v>1834</v>
      </c>
      <c r="N246" s="49">
        <f>M246*100/B246</f>
        <v>20.702110847725478</v>
      </c>
      <c r="U246" s="5" t="s">
        <v>232</v>
      </c>
      <c r="V246" s="2" t="s">
        <v>257</v>
      </c>
      <c r="X246" s="7">
        <f t="shared" si="8"/>
        <v>905.10000000000036</v>
      </c>
      <c r="Y246" s="1" t="e">
        <f>(L246*100/#REF!)-100</f>
        <v>#REF!</v>
      </c>
    </row>
    <row r="247" spans="1:25" x14ac:dyDescent="0.25">
      <c r="A247" s="2">
        <v>246</v>
      </c>
      <c r="B247" s="8">
        <v>1871.8</v>
      </c>
      <c r="C247" s="62" t="s">
        <v>344</v>
      </c>
      <c r="D247" s="62" t="s">
        <v>344</v>
      </c>
      <c r="E247" s="10"/>
      <c r="F247" s="10"/>
      <c r="G247" s="10"/>
      <c r="H247" s="17" t="str">
        <f>IF(M247&lt;10000,IF(M247&gt;1000,"medium-sized",""))</f>
        <v>medium-sized</v>
      </c>
      <c r="I247" s="10"/>
      <c r="J247" s="10" t="s">
        <v>224</v>
      </c>
      <c r="K247" s="10" t="s">
        <v>256</v>
      </c>
      <c r="L247" s="8">
        <v>1772.1</v>
      </c>
      <c r="M247" s="63">
        <v>1318</v>
      </c>
      <c r="N247" s="49">
        <f>M247*100/B247</f>
        <v>70.413505716422691</v>
      </c>
      <c r="U247" s="5" t="s">
        <v>232</v>
      </c>
      <c r="V247" s="2" t="s">
        <v>257</v>
      </c>
      <c r="X247" s="7">
        <f t="shared" si="8"/>
        <v>99.700000000000045</v>
      </c>
      <c r="Y247" s="1" t="e">
        <f>(L247*100/#REF!)-100</f>
        <v>#REF!</v>
      </c>
    </row>
    <row r="248" spans="1:25" x14ac:dyDescent="0.25">
      <c r="A248" s="2">
        <v>247</v>
      </c>
      <c r="B248" s="8">
        <v>4882.8</v>
      </c>
      <c r="C248" s="10" t="s">
        <v>333</v>
      </c>
      <c r="D248" s="10" t="s">
        <v>333</v>
      </c>
      <c r="E248" s="10"/>
      <c r="F248" s="10"/>
      <c r="G248" s="10"/>
      <c r="H248" s="17" t="str">
        <f>IF(M248&lt;10000,IF(M248&gt;1000,"medium-sized",""))</f>
        <v>medium-sized</v>
      </c>
      <c r="I248" s="10"/>
      <c r="J248" s="10" t="s">
        <v>224</v>
      </c>
      <c r="K248" s="10" t="s">
        <v>256</v>
      </c>
      <c r="L248" s="8">
        <v>4706.3</v>
      </c>
      <c r="M248" s="8">
        <f>1195+860+287</f>
        <v>2342</v>
      </c>
      <c r="N248" s="49">
        <f>M248*100/B248</f>
        <v>47.964282788563935</v>
      </c>
      <c r="U248" s="5" t="s">
        <v>232</v>
      </c>
      <c r="V248" s="2" t="s">
        <v>257</v>
      </c>
      <c r="X248" s="7">
        <f t="shared" si="8"/>
        <v>176.5</v>
      </c>
      <c r="Y248" s="1" t="e">
        <f>(L248*100/#REF!)-100</f>
        <v>#REF!</v>
      </c>
    </row>
    <row r="249" spans="1:25" x14ac:dyDescent="0.25">
      <c r="A249" s="2">
        <v>248</v>
      </c>
      <c r="B249" s="24">
        <v>534.23</v>
      </c>
      <c r="C249" s="25" t="s">
        <v>359</v>
      </c>
      <c r="D249" s="25" t="s">
        <v>359</v>
      </c>
      <c r="E249" s="25"/>
      <c r="F249" s="25"/>
      <c r="G249" s="25"/>
      <c r="H249" s="26"/>
      <c r="I249" s="25" t="str">
        <f>IF(M249&lt;1000,"minor","")</f>
        <v>minor</v>
      </c>
      <c r="J249" s="25" t="s">
        <v>224</v>
      </c>
      <c r="K249" s="25" t="s">
        <v>256</v>
      </c>
      <c r="L249" s="24">
        <v>503.5</v>
      </c>
      <c r="M249" s="24">
        <v>277</v>
      </c>
      <c r="N249" s="49">
        <f>M249*100/B249</f>
        <v>51.85032663833929</v>
      </c>
      <c r="U249" s="5" t="s">
        <v>232</v>
      </c>
      <c r="V249" s="2" t="s">
        <v>257</v>
      </c>
      <c r="X249" s="7">
        <f t="shared" si="8"/>
        <v>30.730000000000018</v>
      </c>
      <c r="Y249" s="1" t="e">
        <f>(L249*100/#REF!)-100</f>
        <v>#REF!</v>
      </c>
    </row>
    <row r="250" spans="1:25" x14ac:dyDescent="0.25">
      <c r="A250" s="2">
        <v>249</v>
      </c>
      <c r="B250" s="85">
        <v>147.74</v>
      </c>
      <c r="C250" s="28" t="s">
        <v>378</v>
      </c>
      <c r="D250" s="28" t="s">
        <v>378</v>
      </c>
      <c r="E250" s="28"/>
      <c r="F250" s="28"/>
      <c r="G250" s="28"/>
      <c r="H250" s="86"/>
      <c r="I250" s="28" t="str">
        <f>IF(M250&lt;1000,"minor","")</f>
        <v>minor</v>
      </c>
      <c r="J250" s="28" t="s">
        <v>224</v>
      </c>
      <c r="K250" s="28" t="s">
        <v>256</v>
      </c>
      <c r="L250" s="85">
        <v>141.30000000000001</v>
      </c>
      <c r="M250" s="85">
        <v>71</v>
      </c>
      <c r="N250" s="49">
        <f>M250*100/B250</f>
        <v>48.057398131853255</v>
      </c>
      <c r="U250" s="5" t="s">
        <v>232</v>
      </c>
      <c r="V250" s="2" t="s">
        <v>257</v>
      </c>
      <c r="X250" s="7">
        <f t="shared" si="8"/>
        <v>6.4399999999999977</v>
      </c>
      <c r="Y250" s="1" t="e">
        <f>(L250*100/#REF!)-100</f>
        <v>#REF!</v>
      </c>
    </row>
    <row r="251" spans="1:25" x14ac:dyDescent="0.25">
      <c r="A251" s="2">
        <v>250</v>
      </c>
      <c r="B251" s="24">
        <v>286.14</v>
      </c>
      <c r="C251" s="25" t="s">
        <v>352</v>
      </c>
      <c r="D251" s="25" t="s">
        <v>352</v>
      </c>
      <c r="E251" s="25"/>
      <c r="F251" s="25"/>
      <c r="G251" s="25"/>
      <c r="H251" s="26"/>
      <c r="I251" s="25" t="str">
        <f>IF(M251&lt;1000,"minor","")</f>
        <v>minor</v>
      </c>
      <c r="J251" s="25" t="s">
        <v>224</v>
      </c>
      <c r="K251" s="25" t="s">
        <v>256</v>
      </c>
      <c r="L251" s="24">
        <v>238.1</v>
      </c>
      <c r="M251" s="24">
        <v>121</v>
      </c>
      <c r="N251" s="49">
        <f>M251*100/B251</f>
        <v>42.286992381351787</v>
      </c>
      <c r="U251" s="5" t="s">
        <v>232</v>
      </c>
      <c r="V251" s="2" t="s">
        <v>257</v>
      </c>
      <c r="X251" s="7">
        <f t="shared" si="8"/>
        <v>48.039999999999992</v>
      </c>
      <c r="Y251" s="1" t="e">
        <f>(L251*100/#REF!)-100</f>
        <v>#REF!</v>
      </c>
    </row>
    <row r="252" spans="1:25" x14ac:dyDescent="0.25">
      <c r="A252" s="2">
        <v>251</v>
      </c>
      <c r="B252" s="24">
        <v>120.73</v>
      </c>
      <c r="C252" s="25" t="s">
        <v>379</v>
      </c>
      <c r="D252" s="25" t="s">
        <v>379</v>
      </c>
      <c r="E252" s="25"/>
      <c r="F252" s="25"/>
      <c r="G252" s="25"/>
      <c r="H252" s="26"/>
      <c r="I252" s="25" t="str">
        <f>IF(M252&lt;1000,"minor","")</f>
        <v>minor</v>
      </c>
      <c r="J252" s="25" t="s">
        <v>224</v>
      </c>
      <c r="K252" s="25" t="s">
        <v>256</v>
      </c>
      <c r="L252" s="24">
        <v>115.4</v>
      </c>
      <c r="M252" s="24">
        <v>56</v>
      </c>
      <c r="N252" s="49">
        <f>M252*100/B252</f>
        <v>46.384494326182391</v>
      </c>
      <c r="U252" s="5" t="s">
        <v>232</v>
      </c>
      <c r="V252" s="2" t="s">
        <v>257</v>
      </c>
      <c r="X252" s="7">
        <f t="shared" si="8"/>
        <v>5.3299999999999983</v>
      </c>
      <c r="Y252" s="1" t="e">
        <f>(L252*100/#REF!)-100</f>
        <v>#REF!</v>
      </c>
    </row>
    <row r="253" spans="1:25" x14ac:dyDescent="0.25">
      <c r="A253" s="2">
        <v>252</v>
      </c>
      <c r="B253" s="24">
        <v>48.109000000000002</v>
      </c>
      <c r="C253" s="25" t="s">
        <v>384</v>
      </c>
      <c r="D253" s="25" t="s">
        <v>384</v>
      </c>
      <c r="E253" s="25"/>
      <c r="F253" s="25"/>
      <c r="G253" s="25"/>
      <c r="H253" s="26"/>
      <c r="I253" s="25" t="str">
        <f>IF(M253&lt;1000,"minor","")</f>
        <v>minor</v>
      </c>
      <c r="J253" s="25" t="s">
        <v>224</v>
      </c>
      <c r="K253" s="25" t="s">
        <v>256</v>
      </c>
      <c r="L253" s="24">
        <v>45.2</v>
      </c>
      <c r="M253" s="24">
        <v>26</v>
      </c>
      <c r="N253" s="49">
        <f>M253*100/B253</f>
        <v>54.043941881976345</v>
      </c>
      <c r="U253" s="5" t="s">
        <v>232</v>
      </c>
      <c r="V253" s="2" t="s">
        <v>257</v>
      </c>
      <c r="X253" s="7">
        <f t="shared" si="8"/>
        <v>2.9089999999999989</v>
      </c>
      <c r="Y253" s="1" t="e">
        <f>(L253*100/#REF!)-100</f>
        <v>#REF!</v>
      </c>
    </row>
    <row r="254" spans="1:25" x14ac:dyDescent="0.25">
      <c r="A254" s="2">
        <v>253</v>
      </c>
      <c r="B254" s="24">
        <v>130.94</v>
      </c>
      <c r="C254" s="28" t="s">
        <v>386</v>
      </c>
      <c r="D254" s="25" t="s">
        <v>386</v>
      </c>
      <c r="E254" s="25" t="s">
        <v>386</v>
      </c>
      <c r="F254" s="25"/>
      <c r="G254" s="25"/>
      <c r="H254" s="26"/>
      <c r="I254" s="25" t="str">
        <f>IF(M254&lt;1000,"minor","")</f>
        <v>minor</v>
      </c>
      <c r="J254" s="25" t="s">
        <v>224</v>
      </c>
      <c r="K254" s="25" t="s">
        <v>256</v>
      </c>
      <c r="L254" s="24">
        <v>129</v>
      </c>
      <c r="M254" s="24">
        <v>90</v>
      </c>
      <c r="N254" s="49">
        <f>M254*100/B254</f>
        <v>68.733771192912783</v>
      </c>
      <c r="U254" s="5" t="s">
        <v>232</v>
      </c>
      <c r="V254" s="2" t="s">
        <v>257</v>
      </c>
      <c r="X254" s="7">
        <f t="shared" si="8"/>
        <v>1.9399999999999977</v>
      </c>
      <c r="Y254" s="1" t="e">
        <f>(L254*100/#REF!)-100</f>
        <v>#REF!</v>
      </c>
    </row>
    <row r="255" spans="1:25" x14ac:dyDescent="0.25">
      <c r="A255" s="2">
        <v>254</v>
      </c>
      <c r="B255" s="24">
        <v>337.01</v>
      </c>
      <c r="C255" s="25" t="s">
        <v>368</v>
      </c>
      <c r="D255" s="25" t="s">
        <v>368</v>
      </c>
      <c r="E255" s="25"/>
      <c r="F255" s="25"/>
      <c r="G255" s="25"/>
      <c r="H255" s="26"/>
      <c r="I255" s="25" t="str">
        <f>IF(M255&lt;1000,"minor","")</f>
        <v>minor</v>
      </c>
      <c r="J255" s="25" t="s">
        <v>224</v>
      </c>
      <c r="K255" s="25" t="s">
        <v>256</v>
      </c>
      <c r="L255" s="24">
        <v>319.2</v>
      </c>
      <c r="M255" s="24">
        <v>229</v>
      </c>
      <c r="N255" s="49">
        <f>M255*100/B255</f>
        <v>67.950505919705648</v>
      </c>
      <c r="U255" s="5" t="s">
        <v>232</v>
      </c>
      <c r="V255" s="2" t="s">
        <v>257</v>
      </c>
      <c r="X255" s="7">
        <f t="shared" si="8"/>
        <v>17.810000000000002</v>
      </c>
      <c r="Y255" s="1" t="e">
        <f>(L255*100/#REF!)-100</f>
        <v>#REF!</v>
      </c>
    </row>
    <row r="256" spans="1:25" x14ac:dyDescent="0.25">
      <c r="A256" s="2">
        <v>255</v>
      </c>
      <c r="B256" s="24">
        <v>2847.1</v>
      </c>
      <c r="C256" s="25" t="s">
        <v>277</v>
      </c>
      <c r="D256" s="25"/>
      <c r="E256" s="25"/>
      <c r="F256" s="25"/>
      <c r="G256" s="25"/>
      <c r="H256" s="26"/>
      <c r="I256" s="25" t="str">
        <f>IF(M256&lt;1000,"minor","")</f>
        <v>minor</v>
      </c>
      <c r="J256" s="25" t="s">
        <v>224</v>
      </c>
      <c r="K256" s="25" t="s">
        <v>256</v>
      </c>
      <c r="L256" s="84">
        <v>164.3</v>
      </c>
      <c r="M256" s="24">
        <v>22</v>
      </c>
      <c r="N256" s="49">
        <f>M256*100/B256</f>
        <v>0.77271609708124056</v>
      </c>
      <c r="U256" s="5" t="s">
        <v>232</v>
      </c>
      <c r="V256" s="2" t="s">
        <v>257</v>
      </c>
      <c r="X256" s="7">
        <f t="shared" si="8"/>
        <v>2682.7999999999997</v>
      </c>
      <c r="Y256" s="1" t="e">
        <f>(L256*100/#REF!)-100</f>
        <v>#REF!</v>
      </c>
    </row>
    <row r="257" spans="1:25" x14ac:dyDescent="0.25">
      <c r="A257" s="2">
        <v>256</v>
      </c>
      <c r="B257" s="24">
        <v>1061.5999999999999</v>
      </c>
      <c r="C257" s="25" t="s">
        <v>326</v>
      </c>
      <c r="D257" s="25" t="s">
        <v>326</v>
      </c>
      <c r="E257" s="25"/>
      <c r="F257" s="25"/>
      <c r="G257" s="25"/>
      <c r="H257" s="26"/>
      <c r="I257" s="25" t="str">
        <f>IF(M257&lt;1000,"minor","")</f>
        <v>minor</v>
      </c>
      <c r="J257" s="25" t="s">
        <v>224</v>
      </c>
      <c r="K257" s="25" t="s">
        <v>256</v>
      </c>
      <c r="L257" s="24">
        <v>816.4</v>
      </c>
      <c r="M257" s="24">
        <v>117</v>
      </c>
      <c r="N257" s="49">
        <f>M257*100/B257</f>
        <v>11.021100226073852</v>
      </c>
      <c r="U257" s="5" t="s">
        <v>232</v>
      </c>
      <c r="V257" s="2" t="s">
        <v>257</v>
      </c>
      <c r="X257" s="7">
        <f t="shared" si="8"/>
        <v>245.19999999999993</v>
      </c>
      <c r="Y257" s="1" t="e">
        <f>(L257*100/#REF!)-100</f>
        <v>#REF!</v>
      </c>
    </row>
    <row r="258" spans="1:25" x14ac:dyDescent="0.25">
      <c r="A258" s="2">
        <v>257</v>
      </c>
      <c r="B258" s="24">
        <v>373.59</v>
      </c>
      <c r="C258" s="25" t="s">
        <v>79</v>
      </c>
      <c r="D258" s="25" t="s">
        <v>79</v>
      </c>
      <c r="E258" s="25"/>
      <c r="F258" s="25"/>
      <c r="G258" s="25"/>
      <c r="H258" s="26"/>
      <c r="I258" s="25" t="str">
        <f>IF(M258&lt;1000,"minor","")</f>
        <v>minor</v>
      </c>
      <c r="J258" s="25" t="s">
        <v>224</v>
      </c>
      <c r="K258" s="25" t="s">
        <v>256</v>
      </c>
      <c r="L258" s="24">
        <v>263</v>
      </c>
      <c r="M258" s="65">
        <v>99</v>
      </c>
      <c r="N258" s="49">
        <f>M258*100/B258</f>
        <v>26.499638641291256</v>
      </c>
      <c r="O258" s="3">
        <v>176.54900000000001</v>
      </c>
      <c r="P258" s="3">
        <f>O258*100/B258</f>
        <v>47.257421237185156</v>
      </c>
      <c r="Q258" s="3">
        <f>P258-N258</f>
        <v>20.7577825958939</v>
      </c>
      <c r="R258" s="3">
        <v>95.117840000000001</v>
      </c>
      <c r="S258" s="3">
        <f>O258-R258</f>
        <v>81.431160000000006</v>
      </c>
      <c r="T258" s="3">
        <f>S258*100/O258</f>
        <v>46.123829645027726</v>
      </c>
      <c r="U258" s="5" t="s">
        <v>232</v>
      </c>
      <c r="V258" s="2" t="s">
        <v>257</v>
      </c>
      <c r="X258" s="7">
        <f t="shared" si="8"/>
        <v>110.58999999999997</v>
      </c>
      <c r="Y258" s="1" t="e">
        <f>(L258*100/#REF!)-100</f>
        <v>#REF!</v>
      </c>
    </row>
    <row r="259" spans="1:25" x14ac:dyDescent="0.25">
      <c r="A259" s="2">
        <v>258</v>
      </c>
      <c r="B259" s="24">
        <v>201.51</v>
      </c>
      <c r="C259" s="25" t="s">
        <v>42</v>
      </c>
      <c r="D259" s="25" t="s">
        <v>42</v>
      </c>
      <c r="E259" s="25"/>
      <c r="F259" s="25"/>
      <c r="G259" s="25"/>
      <c r="H259" s="26"/>
      <c r="I259" s="25" t="str">
        <f>IF(M259&lt;1000,"minor","")</f>
        <v>minor</v>
      </c>
      <c r="J259" s="25" t="s">
        <v>224</v>
      </c>
      <c r="K259" s="25" t="s">
        <v>256</v>
      </c>
      <c r="L259" s="24">
        <v>191.9</v>
      </c>
      <c r="M259" s="24">
        <v>94</v>
      </c>
      <c r="N259" s="49">
        <f>M259*100/B259</f>
        <v>46.647809041734902</v>
      </c>
      <c r="O259" s="3">
        <v>128.44999999999999</v>
      </c>
      <c r="P259" s="3">
        <f>O259*100/B259</f>
        <v>63.743734802243061</v>
      </c>
      <c r="Q259" s="3">
        <f>P259-N259</f>
        <v>17.095925760508159</v>
      </c>
      <c r="R259" s="3">
        <v>68.476089999999999</v>
      </c>
      <c r="S259" s="3">
        <f>O259-R259</f>
        <v>59.973909999999989</v>
      </c>
      <c r="T259" s="3">
        <f>S259*100/O259</f>
        <v>46.690471000389252</v>
      </c>
      <c r="U259" s="5" t="s">
        <v>232</v>
      </c>
      <c r="V259" s="2" t="s">
        <v>257</v>
      </c>
      <c r="X259" s="7">
        <f t="shared" si="8"/>
        <v>9.6099999999999852</v>
      </c>
      <c r="Y259" s="1" t="e">
        <f>(L259*100/#REF!)-100</f>
        <v>#REF!</v>
      </c>
    </row>
    <row r="260" spans="1:25" x14ac:dyDescent="0.25">
      <c r="A260" s="2">
        <v>259</v>
      </c>
      <c r="B260" s="24">
        <v>243.55</v>
      </c>
      <c r="C260" s="25" t="s">
        <v>162</v>
      </c>
      <c r="D260" s="25" t="s">
        <v>162</v>
      </c>
      <c r="E260" s="25"/>
      <c r="F260" s="25"/>
      <c r="G260" s="25"/>
      <c r="H260" s="26"/>
      <c r="I260" s="25" t="str">
        <f>IF(M260&lt;1000,"minor","")</f>
        <v>minor</v>
      </c>
      <c r="J260" s="25" t="s">
        <v>224</v>
      </c>
      <c r="K260" s="25" t="s">
        <v>256</v>
      </c>
      <c r="L260" s="24">
        <v>240.7</v>
      </c>
      <c r="M260" s="24">
        <v>167</v>
      </c>
      <c r="N260" s="49">
        <f>M260*100/B260</f>
        <v>68.569082323958114</v>
      </c>
      <c r="O260" s="3">
        <v>204.36545000000001</v>
      </c>
      <c r="P260" s="3">
        <f>O260*100/B260</f>
        <v>83.911086019297883</v>
      </c>
      <c r="Q260" s="3">
        <f>P260-N260</f>
        <v>15.34200369533977</v>
      </c>
      <c r="R260" s="7">
        <v>132.20339000000001</v>
      </c>
      <c r="S260" s="3">
        <f>O260-R260</f>
        <v>72.162059999999997</v>
      </c>
      <c r="T260" s="3">
        <f>S260*100/O260</f>
        <v>35.310303184809371</v>
      </c>
      <c r="U260" s="5" t="s">
        <v>232</v>
      </c>
      <c r="V260" s="2" t="s">
        <v>257</v>
      </c>
      <c r="X260" s="7">
        <f t="shared" si="8"/>
        <v>2.8500000000000227</v>
      </c>
      <c r="Y260" s="1" t="e">
        <f>(L260*100/#REF!)-100</f>
        <v>#REF!</v>
      </c>
    </row>
    <row r="261" spans="1:25" x14ac:dyDescent="0.25">
      <c r="A261" s="2">
        <v>260</v>
      </c>
      <c r="B261" s="24">
        <v>750.72</v>
      </c>
      <c r="C261" s="25" t="s">
        <v>113</v>
      </c>
      <c r="D261" s="25" t="s">
        <v>113</v>
      </c>
      <c r="E261" s="25"/>
      <c r="F261" s="25"/>
      <c r="G261" s="25"/>
      <c r="H261" s="26"/>
      <c r="I261" s="25" t="str">
        <f>IF(M261&lt;1000,"minor","")</f>
        <v>minor</v>
      </c>
      <c r="J261" s="25" t="s">
        <v>224</v>
      </c>
      <c r="K261" s="25" t="s">
        <v>256</v>
      </c>
      <c r="L261" s="24">
        <v>672.6</v>
      </c>
      <c r="M261" s="24">
        <v>296</v>
      </c>
      <c r="N261" s="49">
        <f>M261*100/B261</f>
        <v>39.428815004262574</v>
      </c>
      <c r="O261" s="3">
        <v>524.10495000000003</v>
      </c>
      <c r="P261" s="3">
        <f>O261*100/B261</f>
        <v>69.813638906649615</v>
      </c>
      <c r="Q261" s="3">
        <f>P261-N261</f>
        <v>30.384823902387041</v>
      </c>
      <c r="R261" s="49">
        <v>312.36887999999999</v>
      </c>
      <c r="S261" s="3">
        <f>O261-R261</f>
        <v>211.73607000000004</v>
      </c>
      <c r="T261" s="3">
        <f>S261*100/O261</f>
        <v>40.3995554707125</v>
      </c>
      <c r="U261" s="5" t="s">
        <v>232</v>
      </c>
      <c r="V261" s="2" t="s">
        <v>257</v>
      </c>
      <c r="X261" s="7">
        <f t="shared" si="8"/>
        <v>78.12</v>
      </c>
      <c r="Y261" s="1" t="e">
        <f>(L261*100/#REF!)-100</f>
        <v>#REF!</v>
      </c>
    </row>
    <row r="262" spans="1:25" x14ac:dyDescent="0.25">
      <c r="A262" s="2">
        <v>261</v>
      </c>
      <c r="B262" s="24">
        <v>2034.3</v>
      </c>
      <c r="C262" s="78" t="s">
        <v>77</v>
      </c>
      <c r="D262" s="78" t="s">
        <v>77</v>
      </c>
      <c r="E262" s="25"/>
      <c r="F262" s="25"/>
      <c r="G262" s="25"/>
      <c r="H262" s="26"/>
      <c r="I262" s="25" t="str">
        <f>IF(M262&lt;1000,"minor","")</f>
        <v>minor</v>
      </c>
      <c r="J262" s="25" t="s">
        <v>224</v>
      </c>
      <c r="K262" s="25" t="s">
        <v>256</v>
      </c>
      <c r="L262" s="24">
        <v>1696.5</v>
      </c>
      <c r="M262" s="65">
        <v>71</v>
      </c>
      <c r="N262" s="49">
        <f>M262*100/B262</f>
        <v>3.4901440298874307</v>
      </c>
      <c r="O262" s="3">
        <v>843.30629999999996</v>
      </c>
      <c r="P262" s="3">
        <f>O262*100/B262</f>
        <v>41.454372511428986</v>
      </c>
      <c r="Q262" s="3">
        <f>P262-N262</f>
        <v>37.964228481541554</v>
      </c>
      <c r="R262" s="3">
        <v>607.16719000000001</v>
      </c>
      <c r="S262" s="3">
        <f>O262-R262</f>
        <v>236.13910999999996</v>
      </c>
      <c r="T262" s="3">
        <f>S262*100/O262</f>
        <v>28.001582580374411</v>
      </c>
      <c r="U262" s="5" t="s">
        <v>232</v>
      </c>
      <c r="V262" s="2" t="s">
        <v>257</v>
      </c>
      <c r="X262" s="7">
        <f t="shared" si="8"/>
        <v>337.79999999999995</v>
      </c>
      <c r="Y262" s="1" t="e">
        <f>(L262*100/#REF!)-100</f>
        <v>#REF!</v>
      </c>
    </row>
    <row r="263" spans="1:25" x14ac:dyDescent="0.25">
      <c r="A263" s="2">
        <v>262</v>
      </c>
      <c r="B263" s="24">
        <v>1038</v>
      </c>
      <c r="C263" s="25" t="s">
        <v>111</v>
      </c>
      <c r="D263" s="25" t="s">
        <v>111</v>
      </c>
      <c r="E263" s="25"/>
      <c r="F263" s="25"/>
      <c r="G263" s="25"/>
      <c r="H263" s="26"/>
      <c r="I263" s="25" t="str">
        <f>IF(M263&lt;1000,"minor","")</f>
        <v>minor</v>
      </c>
      <c r="J263" s="25" t="s">
        <v>224</v>
      </c>
      <c r="K263" s="25" t="s">
        <v>256</v>
      </c>
      <c r="L263" s="24">
        <v>1000.6</v>
      </c>
      <c r="M263" s="24">
        <f>533+47</f>
        <v>580</v>
      </c>
      <c r="N263" s="49">
        <f>M263*100/B263</f>
        <v>55.876685934489402</v>
      </c>
      <c r="O263" s="3">
        <v>939.5643</v>
      </c>
      <c r="P263" s="3">
        <f>O263*100/B263</f>
        <v>90.516791907514445</v>
      </c>
      <c r="Q263" s="3">
        <f>P263-N263</f>
        <v>34.640105973025044</v>
      </c>
      <c r="R263" s="49">
        <v>803.19852000000003</v>
      </c>
      <c r="S263" s="3">
        <f>O263-R263</f>
        <v>136.36577999999997</v>
      </c>
      <c r="T263" s="3">
        <f>S263*100/O263</f>
        <v>14.513725138343377</v>
      </c>
      <c r="U263" s="5" t="s">
        <v>232</v>
      </c>
      <c r="V263" s="2" t="s">
        <v>257</v>
      </c>
      <c r="X263" s="7">
        <f t="shared" si="8"/>
        <v>37.399999999999977</v>
      </c>
      <c r="Y263" s="1" t="e">
        <f>(L263*100/#REF!)-100</f>
        <v>#REF!</v>
      </c>
    </row>
    <row r="264" spans="1:25" x14ac:dyDescent="0.25">
      <c r="A264" s="2">
        <v>263</v>
      </c>
      <c r="B264" s="24">
        <v>356.08</v>
      </c>
      <c r="C264" s="25" t="s">
        <v>11</v>
      </c>
      <c r="D264" s="25" t="s">
        <v>11</v>
      </c>
      <c r="E264" s="25"/>
      <c r="F264" s="25"/>
      <c r="G264" s="25"/>
      <c r="H264" s="26"/>
      <c r="I264" s="25" t="str">
        <f>IF(M264&lt;1000,"minor","")</f>
        <v>minor</v>
      </c>
      <c r="J264" s="25" t="s">
        <v>224</v>
      </c>
      <c r="K264" s="25" t="s">
        <v>256</v>
      </c>
      <c r="L264" s="24">
        <v>341</v>
      </c>
      <c r="M264" s="24">
        <f>85+29+8+39</f>
        <v>161</v>
      </c>
      <c r="N264" s="49">
        <f>M264*100/B264</f>
        <v>45.214558526173896</v>
      </c>
      <c r="O264" s="3">
        <v>288.74</v>
      </c>
      <c r="P264" s="3">
        <f>O264*100/B264</f>
        <v>81.088519433835103</v>
      </c>
      <c r="Q264" s="3">
        <f>P264-N264</f>
        <v>35.873960907661207</v>
      </c>
      <c r="R264" s="3">
        <v>208.15698</v>
      </c>
      <c r="S264" s="3">
        <f>O264-R264</f>
        <v>80.583020000000005</v>
      </c>
      <c r="T264" s="3">
        <f>S264*100/O264</f>
        <v>27.908505922283023</v>
      </c>
      <c r="U264" s="5" t="s">
        <v>232</v>
      </c>
      <c r="V264" s="2" t="s">
        <v>257</v>
      </c>
      <c r="X264" s="7">
        <f t="shared" si="8"/>
        <v>15.079999999999984</v>
      </c>
      <c r="Y264" s="1" t="e">
        <f>(L264*100/#REF!)-100</f>
        <v>#REF!</v>
      </c>
    </row>
    <row r="265" spans="1:25" x14ac:dyDescent="0.25">
      <c r="A265" s="2">
        <v>264</v>
      </c>
      <c r="B265" s="24">
        <v>212.9</v>
      </c>
      <c r="C265" s="25" t="s">
        <v>192</v>
      </c>
      <c r="D265" s="25" t="s">
        <v>192</v>
      </c>
      <c r="E265" s="25"/>
      <c r="F265" s="25"/>
      <c r="G265" s="25"/>
      <c r="H265" s="26"/>
      <c r="I265" s="25" t="str">
        <f>IF(M265&lt;1000,"minor","")</f>
        <v>minor</v>
      </c>
      <c r="J265" s="25" t="s">
        <v>224</v>
      </c>
      <c r="K265" s="25" t="s">
        <v>256</v>
      </c>
      <c r="L265" s="24">
        <v>210.8</v>
      </c>
      <c r="M265" s="24">
        <v>141</v>
      </c>
      <c r="N265" s="49">
        <f>M265*100/B265</f>
        <v>66.228276186002816</v>
      </c>
      <c r="O265" s="3">
        <v>194.59</v>
      </c>
      <c r="P265" s="3">
        <f>O265*100/B265</f>
        <v>91.399718177548138</v>
      </c>
      <c r="Q265" s="3">
        <f>P265-N265</f>
        <v>25.171441991545322</v>
      </c>
      <c r="R265" s="7">
        <v>146.29282000000001</v>
      </c>
      <c r="S265" s="3">
        <f>O265-R265</f>
        <v>48.297179999999997</v>
      </c>
      <c r="T265" s="3">
        <f>S265*100/O265</f>
        <v>24.819970193740684</v>
      </c>
      <c r="U265" s="5" t="s">
        <v>232</v>
      </c>
      <c r="V265" s="2" t="s">
        <v>257</v>
      </c>
      <c r="X265" s="7">
        <f t="shared" si="8"/>
        <v>2.0999999999999943</v>
      </c>
      <c r="Y265" s="1" t="e">
        <f>(L265*100/#REF!)-100</f>
        <v>#REF!</v>
      </c>
    </row>
    <row r="266" spans="1:25" x14ac:dyDescent="0.25">
      <c r="A266" s="2">
        <v>265</v>
      </c>
      <c r="B266" s="8">
        <v>2208</v>
      </c>
      <c r="C266" s="10" t="s">
        <v>182</v>
      </c>
      <c r="D266" s="10" t="s">
        <v>182</v>
      </c>
      <c r="E266" s="10"/>
      <c r="F266" s="10"/>
      <c r="G266" s="10"/>
      <c r="H266" s="17" t="str">
        <f>IF(M266&lt;10000,IF(M266&gt;1000,"medium-sized",""))</f>
        <v>medium-sized</v>
      </c>
      <c r="I266" s="10"/>
      <c r="J266" s="10" t="s">
        <v>224</v>
      </c>
      <c r="K266" s="10" t="s">
        <v>354</v>
      </c>
      <c r="L266" s="8">
        <v>2166.3000000000002</v>
      </c>
      <c r="M266" s="8">
        <f>31+88+76+527+811</f>
        <v>1533</v>
      </c>
      <c r="N266" s="49">
        <f>M266*100/B266</f>
        <v>69.429347826086953</v>
      </c>
      <c r="O266" s="3">
        <v>1950.8577</v>
      </c>
      <c r="P266" s="3">
        <f>O266*100/B266</f>
        <v>88.354062499999998</v>
      </c>
      <c r="Q266" s="3">
        <f>P266-N266</f>
        <v>18.924714673913044</v>
      </c>
      <c r="R266" s="7">
        <v>1762.8752300000001</v>
      </c>
      <c r="S266" s="3">
        <f>O266-R266</f>
        <v>187.98246999999992</v>
      </c>
      <c r="T266" s="3">
        <f>S266*100/O266</f>
        <v>9.6358883582334034</v>
      </c>
      <c r="U266" s="5" t="s">
        <v>253</v>
      </c>
      <c r="V266" s="2" t="s">
        <v>323</v>
      </c>
      <c r="X266" s="7">
        <f t="shared" si="8"/>
        <v>41.699999999999818</v>
      </c>
      <c r="Y266" s="1" t="e">
        <f>(L266*100/#REF!)-100</f>
        <v>#REF!</v>
      </c>
    </row>
    <row r="267" spans="1:25" x14ac:dyDescent="0.25">
      <c r="A267" s="2">
        <v>266</v>
      </c>
      <c r="B267" s="24">
        <v>1299</v>
      </c>
      <c r="C267" s="25" t="s">
        <v>56</v>
      </c>
      <c r="D267" s="25" t="s">
        <v>56</v>
      </c>
      <c r="E267" s="25"/>
      <c r="F267" s="25"/>
      <c r="G267" s="25"/>
      <c r="H267" s="26"/>
      <c r="I267" s="25" t="str">
        <f>IF(M267&lt;1000,"minor","")</f>
        <v>minor</v>
      </c>
      <c r="J267" s="25" t="s">
        <v>224</v>
      </c>
      <c r="K267" s="25" t="s">
        <v>360</v>
      </c>
      <c r="L267" s="24">
        <v>1269.7</v>
      </c>
      <c r="M267" s="24">
        <f>193+669+13</f>
        <v>875</v>
      </c>
      <c r="N267" s="49">
        <f>M267*100/B267</f>
        <v>67.359507313317934</v>
      </c>
      <c r="O267" s="3">
        <v>1158.5933</v>
      </c>
      <c r="P267" s="3">
        <f>O267*100/B267</f>
        <v>89.191170130869907</v>
      </c>
      <c r="Q267" s="3">
        <f>P267-N267</f>
        <v>21.831662817551972</v>
      </c>
      <c r="R267" s="3">
        <v>1046.7153699999999</v>
      </c>
      <c r="S267" s="3">
        <f>O267-R267</f>
        <v>111.87793000000011</v>
      </c>
      <c r="T267" s="3">
        <f>S267*100/O267</f>
        <v>9.6563591382757092</v>
      </c>
      <c r="U267" s="5" t="s">
        <v>226</v>
      </c>
      <c r="V267" s="2" t="s">
        <v>227</v>
      </c>
      <c r="X267" s="7">
        <f t="shared" si="8"/>
        <v>29.299999999999955</v>
      </c>
      <c r="Y267" s="1" t="e">
        <f>(L267*100/#REF!)-100</f>
        <v>#REF!</v>
      </c>
    </row>
    <row r="268" spans="1:25" x14ac:dyDescent="0.25">
      <c r="A268" s="2">
        <v>267</v>
      </c>
      <c r="B268" s="24">
        <v>1630</v>
      </c>
      <c r="C268" s="28" t="s">
        <v>1</v>
      </c>
      <c r="D268" s="26" t="s">
        <v>1</v>
      </c>
      <c r="E268" s="25" t="s">
        <v>404</v>
      </c>
      <c r="F268" s="25"/>
      <c r="G268" s="25"/>
      <c r="H268" s="26"/>
      <c r="I268" s="25" t="str">
        <f>IF(M268&lt;1000,"minor","")</f>
        <v>minor</v>
      </c>
      <c r="J268" s="25" t="s">
        <v>224</v>
      </c>
      <c r="K268" s="25" t="s">
        <v>311</v>
      </c>
      <c r="L268" s="24">
        <v>1537.7</v>
      </c>
      <c r="M268" s="24">
        <f>41+15+612+2</f>
        <v>670</v>
      </c>
      <c r="N268" s="49">
        <f>M268*100/B268</f>
        <v>41.104294478527606</v>
      </c>
      <c r="O268" s="3">
        <v>1183.6212499999999</v>
      </c>
      <c r="P268" s="3">
        <f>O268*100/B268</f>
        <v>72.614800613496925</v>
      </c>
      <c r="Q268" s="3">
        <f>P268-N268</f>
        <v>31.510506134969319</v>
      </c>
      <c r="R268" s="3">
        <v>842.03812000000005</v>
      </c>
      <c r="S268" s="3">
        <f>O268-R268</f>
        <v>341.58312999999987</v>
      </c>
      <c r="T268" s="3">
        <f>S268*100/O268</f>
        <v>28.859158282263003</v>
      </c>
      <c r="U268" s="5" t="s">
        <v>226</v>
      </c>
      <c r="V268" s="2" t="s">
        <v>227</v>
      </c>
      <c r="X268" s="7">
        <f t="shared" si="8"/>
        <v>92.299999999999955</v>
      </c>
      <c r="Y268" s="1" t="e">
        <f>(L268*100/#REF!)-100</f>
        <v>#REF!</v>
      </c>
    </row>
    <row r="269" spans="1:25" x14ac:dyDescent="0.25">
      <c r="A269" s="2">
        <v>268</v>
      </c>
      <c r="B269" s="8">
        <v>4805</v>
      </c>
      <c r="C269" s="10" t="s">
        <v>189</v>
      </c>
      <c r="D269" s="10" t="s">
        <v>189</v>
      </c>
      <c r="E269" s="10"/>
      <c r="F269" s="10"/>
      <c r="G269" s="10"/>
      <c r="H269" s="17" t="str">
        <f>IF(M269&lt;10000,IF(M269&gt;1000,"medium-sized",""))</f>
        <v>medium-sized</v>
      </c>
      <c r="I269" s="10"/>
      <c r="J269" s="10" t="s">
        <v>224</v>
      </c>
      <c r="K269" s="10" t="s">
        <v>311</v>
      </c>
      <c r="L269" s="8">
        <v>4302.6000000000004</v>
      </c>
      <c r="M269" s="8">
        <v>1740</v>
      </c>
      <c r="N269" s="49">
        <f>M269*100/B269</f>
        <v>36.212278876170657</v>
      </c>
      <c r="O269" s="3">
        <v>2904.1666500000001</v>
      </c>
      <c r="P269" s="3">
        <f>O269*100/B269</f>
        <v>60.440513007284089</v>
      </c>
      <c r="Q269" s="3">
        <f>P269-N269</f>
        <v>24.228234131113432</v>
      </c>
      <c r="R269" s="7">
        <v>2636.4502900000002</v>
      </c>
      <c r="S269" s="3">
        <f>O269-R269</f>
        <v>267.7163599999999</v>
      </c>
      <c r="T269" s="3">
        <f>S269*100/O269</f>
        <v>9.218353912300449</v>
      </c>
      <c r="U269" s="5" t="s">
        <v>226</v>
      </c>
      <c r="V269" s="2" t="s">
        <v>227</v>
      </c>
      <c r="X269" s="7">
        <f t="shared" si="8"/>
        <v>502.39999999999964</v>
      </c>
      <c r="Y269" s="1" t="e">
        <f>(L269*100/#REF!)-100</f>
        <v>#REF!</v>
      </c>
    </row>
    <row r="270" spans="1:25" x14ac:dyDescent="0.25">
      <c r="A270" s="2">
        <v>269</v>
      </c>
      <c r="B270" s="24">
        <v>1360</v>
      </c>
      <c r="C270" s="25" t="s">
        <v>114</v>
      </c>
      <c r="D270" s="25" t="s">
        <v>114</v>
      </c>
      <c r="E270" s="25"/>
      <c r="F270" s="25"/>
      <c r="G270" s="25"/>
      <c r="H270" s="26"/>
      <c r="I270" s="25" t="str">
        <f>IF(M270&lt;1000,"minor","")</f>
        <v>minor</v>
      </c>
      <c r="J270" s="25" t="s">
        <v>224</v>
      </c>
      <c r="K270" s="25" t="s">
        <v>311</v>
      </c>
      <c r="L270" s="24">
        <v>1351.1</v>
      </c>
      <c r="M270" s="24">
        <v>692</v>
      </c>
      <c r="N270" s="49">
        <f>M270*100/B270</f>
        <v>50.882352941176471</v>
      </c>
      <c r="O270" s="3">
        <v>1068.7153499999999</v>
      </c>
      <c r="P270" s="3">
        <f>O270*100/B270</f>
        <v>78.58201102941176</v>
      </c>
      <c r="Q270" s="3">
        <f>P270-N270</f>
        <v>27.699658088235289</v>
      </c>
      <c r="R270" s="49">
        <v>980.06561999999997</v>
      </c>
      <c r="S270" s="3">
        <f>O270-R270</f>
        <v>88.649729999999977</v>
      </c>
      <c r="T270" s="3">
        <f>S270*100/O270</f>
        <v>8.2949805109470898</v>
      </c>
      <c r="U270" s="5" t="s">
        <v>226</v>
      </c>
      <c r="V270" s="2" t="s">
        <v>227</v>
      </c>
      <c r="X270" s="7"/>
      <c r="Y270" s="1"/>
    </row>
    <row r="271" spans="1:25" x14ac:dyDescent="0.25">
      <c r="A271" s="2">
        <v>270</v>
      </c>
      <c r="B271" s="24">
        <v>889</v>
      </c>
      <c r="C271" s="25" t="s">
        <v>26</v>
      </c>
      <c r="D271" s="25" t="s">
        <v>26</v>
      </c>
      <c r="E271" s="25"/>
      <c r="F271" s="25"/>
      <c r="G271" s="25"/>
      <c r="H271" s="26"/>
      <c r="I271" s="25" t="str">
        <f>IF(M271&lt;1000,"minor","")</f>
        <v>minor</v>
      </c>
      <c r="J271" s="25" t="s">
        <v>224</v>
      </c>
      <c r="K271" s="25" t="s">
        <v>311</v>
      </c>
      <c r="L271" s="24">
        <v>845.6</v>
      </c>
      <c r="M271" s="24">
        <v>515</v>
      </c>
      <c r="N271" s="49">
        <f>M271*100/B271</f>
        <v>57.930258717660294</v>
      </c>
      <c r="O271" s="3">
        <v>744.30454999999995</v>
      </c>
      <c r="P271" s="3">
        <f>O271*100/B271</f>
        <v>83.723796400449942</v>
      </c>
      <c r="Q271" s="3">
        <f>P271-N271</f>
        <v>25.793537682789648</v>
      </c>
      <c r="R271" s="3">
        <v>599.71734000000004</v>
      </c>
      <c r="S271" s="3">
        <f>O271-R271</f>
        <v>144.58720999999991</v>
      </c>
      <c r="T271" s="3">
        <f>S271*100/O271</f>
        <v>19.425812995500284</v>
      </c>
      <c r="U271" s="5" t="s">
        <v>262</v>
      </c>
      <c r="V271" s="2" t="s">
        <v>301</v>
      </c>
      <c r="X271" s="7"/>
      <c r="Y271" s="1"/>
    </row>
    <row r="272" spans="1:25" x14ac:dyDescent="0.25">
      <c r="A272" s="2">
        <v>271</v>
      </c>
      <c r="B272" s="8">
        <v>23506</v>
      </c>
      <c r="C272" s="10" t="s">
        <v>92</v>
      </c>
      <c r="D272" s="10" t="s">
        <v>92</v>
      </c>
      <c r="E272" s="10"/>
      <c r="F272" s="10"/>
      <c r="G272" s="10"/>
      <c r="H272" s="17" t="str">
        <f>IF(M272&lt;10000,IF(M272&gt;1000,"medium-sized",""))</f>
        <v>medium-sized</v>
      </c>
      <c r="I272" s="10"/>
      <c r="J272" s="10" t="s">
        <v>224</v>
      </c>
      <c r="K272" s="10" t="s">
        <v>225</v>
      </c>
      <c r="L272" s="8">
        <v>11954.3</v>
      </c>
      <c r="M272" s="16">
        <v>5214</v>
      </c>
      <c r="N272" s="49">
        <f>M272*100/B272</f>
        <v>22.181570662809495</v>
      </c>
      <c r="O272" s="3">
        <v>6862.7353000000003</v>
      </c>
      <c r="P272" s="3">
        <f>O272*100/B272</f>
        <v>29.195674721347743</v>
      </c>
      <c r="Q272" s="3">
        <f>P272-N272</f>
        <v>7.0141040585382477</v>
      </c>
      <c r="R272" s="3">
        <v>792.26011000000005</v>
      </c>
      <c r="S272" s="3">
        <f>O272-R272</f>
        <v>6070.4751900000001</v>
      </c>
      <c r="T272" s="3">
        <f>S272*100/O272</f>
        <v>88.455621915069344</v>
      </c>
      <c r="U272" s="5" t="s">
        <v>253</v>
      </c>
      <c r="V272" s="2" t="s">
        <v>254</v>
      </c>
      <c r="X272" s="7">
        <f>B272-L272</f>
        <v>11551.7</v>
      </c>
      <c r="Y272" s="1" t="e">
        <f>(L272*100/#REF!)-100</f>
        <v>#REF!</v>
      </c>
    </row>
    <row r="273" spans="1:25" x14ac:dyDescent="0.25">
      <c r="A273" s="2">
        <v>272</v>
      </c>
      <c r="B273" s="24">
        <v>1305</v>
      </c>
      <c r="C273" s="25" t="s">
        <v>145</v>
      </c>
      <c r="D273" s="25" t="s">
        <v>145</v>
      </c>
      <c r="E273" s="25"/>
      <c r="F273" s="25"/>
      <c r="G273" s="25"/>
      <c r="H273" s="26"/>
      <c r="I273" s="25" t="str">
        <f>IF(M273&lt;1000,"minor","")</f>
        <v>minor</v>
      </c>
      <c r="J273" s="25" t="s">
        <v>224</v>
      </c>
      <c r="K273" s="25" t="s">
        <v>256</v>
      </c>
      <c r="L273" s="24">
        <v>1225.2</v>
      </c>
      <c r="M273" s="24">
        <f>283+3+1</f>
        <v>287</v>
      </c>
      <c r="N273" s="49">
        <f>M273*100/B273</f>
        <v>21.992337164750957</v>
      </c>
      <c r="O273" s="3">
        <v>764.93934999999999</v>
      </c>
      <c r="P273" s="3">
        <f>O273*100/B273</f>
        <v>58.616042145593866</v>
      </c>
      <c r="Q273" s="3">
        <f>P273-N273</f>
        <v>36.623704980842909</v>
      </c>
      <c r="R273" s="49">
        <v>641.21376999999995</v>
      </c>
      <c r="S273" s="3">
        <f>O273-R273</f>
        <v>123.72558000000004</v>
      </c>
      <c r="T273" s="3">
        <f>S273*100/O273</f>
        <v>16.174560767464772</v>
      </c>
      <c r="U273" s="5" t="s">
        <v>232</v>
      </c>
      <c r="V273" s="2" t="s">
        <v>233</v>
      </c>
      <c r="X273" s="7">
        <f>B273-L273</f>
        <v>79.799999999999955</v>
      </c>
      <c r="Y273" s="1" t="e">
        <f>(L273*100/#REF!)-100</f>
        <v>#REF!</v>
      </c>
    </row>
    <row r="274" spans="1:25" x14ac:dyDescent="0.25">
      <c r="A274" s="2">
        <v>273</v>
      </c>
      <c r="B274" s="24">
        <v>1331</v>
      </c>
      <c r="C274" s="25" t="s">
        <v>71</v>
      </c>
      <c r="D274" s="25" t="s">
        <v>71</v>
      </c>
      <c r="E274" s="25"/>
      <c r="F274" s="25"/>
      <c r="G274" s="25"/>
      <c r="H274" s="26"/>
      <c r="I274" s="25" t="str">
        <f>IF(M274&lt;1000,"minor","")</f>
        <v>minor</v>
      </c>
      <c r="J274" s="25" t="s">
        <v>224</v>
      </c>
      <c r="K274" s="25" t="s">
        <v>311</v>
      </c>
      <c r="L274" s="24">
        <v>1327.8</v>
      </c>
      <c r="M274" s="24">
        <v>311</v>
      </c>
      <c r="N274" s="49">
        <f>M274*100/B274</f>
        <v>23.36589030803907</v>
      </c>
      <c r="O274" s="3">
        <v>563.23495000000003</v>
      </c>
      <c r="P274" s="3">
        <f>O274*100/B274</f>
        <v>42.316675432006015</v>
      </c>
      <c r="Q274" s="3">
        <f>P274-N274</f>
        <v>18.950785123966945</v>
      </c>
      <c r="R274" s="3">
        <v>252.30687</v>
      </c>
      <c r="S274" s="3">
        <f>O274-R274</f>
        <v>310.92808000000002</v>
      </c>
      <c r="T274" s="3">
        <f>S274*100/O274</f>
        <v>55.2039748243606</v>
      </c>
      <c r="U274" s="5" t="s">
        <v>232</v>
      </c>
      <c r="V274" s="2" t="s">
        <v>233</v>
      </c>
      <c r="X274" s="7">
        <f>B274-L274</f>
        <v>3.2000000000000455</v>
      </c>
      <c r="Y274" s="1" t="e">
        <f>(L274*100/#REF!)-100</f>
        <v>#REF!</v>
      </c>
    </row>
    <row r="275" spans="1:25" x14ac:dyDescent="0.25">
      <c r="A275" s="105">
        <v>276</v>
      </c>
      <c r="B275" s="16">
        <v>9782</v>
      </c>
      <c r="C275" s="22" t="s">
        <v>258</v>
      </c>
      <c r="D275" s="81" t="s">
        <v>258</v>
      </c>
      <c r="E275" s="10"/>
      <c r="F275" s="10"/>
      <c r="G275" s="10"/>
      <c r="H275" s="11" t="s">
        <v>259</v>
      </c>
      <c r="I275" s="10"/>
      <c r="J275" s="10" t="s">
        <v>224</v>
      </c>
      <c r="K275" s="10" t="s">
        <v>256</v>
      </c>
      <c r="L275" s="16">
        <v>6948</v>
      </c>
      <c r="M275" s="32">
        <v>4537</v>
      </c>
      <c r="N275" s="49">
        <f>M275*100/B275</f>
        <v>46.381108157840934</v>
      </c>
      <c r="U275" s="5" t="s">
        <v>232</v>
      </c>
      <c r="V275" s="2" t="s">
        <v>257</v>
      </c>
      <c r="X275" s="7">
        <f>B275-L275</f>
        <v>2834</v>
      </c>
      <c r="Y275" s="1" t="e">
        <f>(L275*100/#REF!)-100</f>
        <v>#REF!</v>
      </c>
    </row>
    <row r="276" spans="1:25" x14ac:dyDescent="0.25">
      <c r="T276" s="3">
        <f>AVERAGE(T2:T275)</f>
        <v>6.7358848855227347</v>
      </c>
    </row>
  </sheetData>
  <sortState xmlns:xlrd2="http://schemas.microsoft.com/office/spreadsheetml/2017/richdata2" ref="A2:V276">
    <sortCondition ref="A1:A276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Constantinescu</dc:creator>
  <cp:lastModifiedBy>Stefan Constantinescu</cp:lastModifiedBy>
  <dcterms:created xsi:type="dcterms:W3CDTF">2023-05-16T12:25:40Z</dcterms:created>
  <dcterms:modified xsi:type="dcterms:W3CDTF">2024-05-23T06:30:38Z</dcterms:modified>
</cp:coreProperties>
</file>